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00"/>
  </bookViews>
  <sheets>
    <sheet name="Dadri-I_V(C)" sheetId="1" r:id="rId1"/>
    <sheet name="Annexure-Dadri-I" sheetId="3" r:id="rId2"/>
  </sheets>
  <definedNames>
    <definedName name="_xlnm.Print_Area" localSheetId="0">'Dadri-I_V(C)'!$A$1:$U$48</definedName>
  </definedNames>
  <calcPr calcId="162913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3"/>
  <c r="D13"/>
  <c r="D6"/>
  <c r="L77" i="1"/>
  <c r="J77"/>
  <c r="S73"/>
  <c r="Q73"/>
  <c r="O73"/>
  <c r="G73"/>
  <c r="L72"/>
  <c r="J72"/>
  <c r="S62" s="1"/>
  <c r="O62"/>
  <c r="G62"/>
  <c r="Q62" s="1"/>
  <c r="L61"/>
  <c r="P49"/>
  <c r="S49" s="1"/>
  <c r="O49"/>
  <c r="G49"/>
  <c r="Q49" s="1"/>
  <c r="O35"/>
  <c r="L46"/>
  <c r="O31"/>
  <c r="O27"/>
  <c r="L25"/>
  <c r="O15" s="1"/>
  <c r="G35" l="1"/>
  <c r="Q35" s="1"/>
  <c r="G31"/>
  <c r="Q31" s="1"/>
  <c r="G27"/>
  <c r="Q27" s="1"/>
  <c r="G15"/>
  <c r="Q15" s="1"/>
  <c r="G10"/>
  <c r="Q10" s="1"/>
</calcChain>
</file>

<file path=xl/sharedStrings.xml><?xml version="1.0" encoding="utf-8"?>
<sst xmlns="http://schemas.openxmlformats.org/spreadsheetml/2006/main" count="159" uniqueCount="110">
  <si>
    <t>Annexure-V (C)</t>
  </si>
  <si>
    <t>Stage: Stage-I</t>
  </si>
  <si>
    <t xml:space="preserve">COD of Units/Station : </t>
  </si>
  <si>
    <t>Details of expenditure incurred from Compensation Allowance and Special Allowance  during  Tariff Period 2009-14</t>
  </si>
  <si>
    <t xml:space="preserve">FY Year </t>
  </si>
  <si>
    <t xml:space="preserve">Add-cap  allowed by the Commission under the provision of Regulation 9(2)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</si>
  <si>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</si>
  <si>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</si>
  <si>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</si>
  <si>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 xml:space="preserve">Capital Spares </t>
  </si>
  <si>
    <t xml:space="preserve">Capitalisation done  which has not been claimed/ allowed in the tariff </t>
  </si>
  <si>
    <t xml:space="preserve">Total  Addition during the year </t>
  </si>
  <si>
    <t xml:space="preserve">Total Addition  during  the year as per duly audited Schedule of Fixed Asset  </t>
  </si>
  <si>
    <t>Variation  if any to be reconciled /justified.</t>
  </si>
  <si>
    <t>Capitalisation   out of add cap allowed under Regulation 9(2)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</si>
  <si>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</si>
  <si>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</si>
  <si>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Net Basis</t>
  </si>
  <si>
    <t>Liability included in (2)</t>
  </si>
  <si>
    <t>Asset/work</t>
  </si>
  <si>
    <t>Rs(Lakh)</t>
  </si>
  <si>
    <t>Rs(Lakh)- Gross</t>
  </si>
  <si>
    <t>(Rs. lakh)</t>
  </si>
  <si>
    <t>2009-10</t>
  </si>
  <si>
    <t>Construction of Transit Camp &amp; A,B,C Type Quarters</t>
  </si>
  <si>
    <t xml:space="preserve">Decap Spares: (-)195.86,
Decap of MBOA: (-) 47.41,
Liability Rev.:(-)717.26, </t>
  </si>
  <si>
    <t>NDCT Package</t>
  </si>
  <si>
    <t>Fire Protection System for Administrative Building</t>
  </si>
  <si>
    <t>Total</t>
  </si>
  <si>
    <t>2010-11</t>
  </si>
  <si>
    <t>Ambient Air Quality Monitoring System</t>
  </si>
  <si>
    <t>Township Metering system</t>
  </si>
  <si>
    <t>Construction of Watch Towers for
Ash Mound Area</t>
  </si>
  <si>
    <t>Consultant Contract for design of
Acoustics, Interior Etc for Admin
Building</t>
  </si>
  <si>
    <t>Construction of shed over Track
Hopper in CHP area</t>
  </si>
  <si>
    <t>Main Switchgear for
administrative building</t>
  </si>
  <si>
    <t>Installation &amp; Commissioning of MPLS VPN Connectivity</t>
  </si>
  <si>
    <t>Stage Lighting, Acoustics, Video
Projection system &amp; Sound
Reinforcement System for
auditorium</t>
  </si>
  <si>
    <t>Erection of 220 kV &amp; 400 kV CVT
&amp; Earthing of ICT in Switchyard</t>
  </si>
  <si>
    <t>Boundary wall</t>
  </si>
  <si>
    <t>2011-12</t>
  </si>
  <si>
    <t>Decap Spares: (-)144.77,
Decap of MBOA: (-)113.08,
Liability Rev.:(-) 8.86, 
IUT: (-) 1.06</t>
  </si>
  <si>
    <t>2012-13</t>
  </si>
  <si>
    <t xml:space="preserve">Decap Spares: (-) 224.33,
Decap of MBOA: (-) 83.86,
IUT: (-) 1951.35
Liability Rev.:(-) 7.54, </t>
  </si>
  <si>
    <t>2013-14</t>
  </si>
  <si>
    <t>Ash Storage Modification.</t>
  </si>
  <si>
    <t xml:space="preserve">Unservicable Assets: (-) 46.09
Decap Spares: (-) 271.85,
Decap of MBOA: (-) 270.55,
IUT: (-) 0.92
Liability Rev.:(-)0.05, </t>
  </si>
  <si>
    <t>2014-15</t>
  </si>
  <si>
    <t xml:space="preserve">Decap disallowed: (-) 45.30,
Decap Spares: (-)279.57,
Decap of MBOA: (-) 73.16,
Liability Rev.:(-) 0.38, </t>
  </si>
  <si>
    <t>2015-16</t>
  </si>
  <si>
    <t>2016-17</t>
  </si>
  <si>
    <t>Sl. No.</t>
  </si>
  <si>
    <t>Description</t>
  </si>
  <si>
    <t>Actua Capitalization</t>
  </si>
  <si>
    <t>LAND  FREEHOLD -PLANT/OFFICE</t>
  </si>
  <si>
    <t>For 2015-16</t>
  </si>
  <si>
    <t>EQMS for Stage-1</t>
  </si>
  <si>
    <t>Continuous Emission Monitoring System</t>
  </si>
  <si>
    <t>AHU assembly for main plant A/C system</t>
  </si>
  <si>
    <t>Name of Generating  Station : Dadri Thermal Stage-I</t>
  </si>
  <si>
    <t>Details of expenditure incurred from Compensation Allowance and Special Allowance  during  Tariff Period 2014-17</t>
  </si>
  <si>
    <t>Difference of Allowed vs Expenditure</t>
  </si>
  <si>
    <t>Annexure-Dadri-1</t>
  </si>
  <si>
    <t>As per Annexure-Dadri-1</t>
  </si>
  <si>
    <t>Income tax rate</t>
  </si>
  <si>
    <t>Effective Compensatory allowance available for Expenditure</t>
  </si>
  <si>
    <t>Effective Special allowance available for Expenditure</t>
  </si>
  <si>
    <t>(%)</t>
  </si>
  <si>
    <t>7 = 4* 6</t>
  </si>
  <si>
    <t>8 = 5 * 6</t>
  </si>
  <si>
    <t>Total Expenditure done under Special and Compensation Allowance</t>
  </si>
  <si>
    <t>(Rs. Lakhs)</t>
  </si>
  <si>
    <t>12=10+11</t>
  </si>
  <si>
    <t>14=(2+3+7+8)-(9+12+13)</t>
  </si>
  <si>
    <t>16=9+12+13+15</t>
  </si>
  <si>
    <t>Decap of Spares: (-) 69.50
Decap other than spares: (-) 10.30</t>
  </si>
  <si>
    <t>Geenrator Package - Supply and Erection</t>
  </si>
  <si>
    <t>Decap Spares: (-)232.09,
Decap of MBOA: (-) 229.39,
Liability Rev.:(-) 57.21, 
IUT: 1951.05</t>
  </si>
  <si>
    <t>R&amp;M of Chlorification</t>
  </si>
  <si>
    <t>R&amp;M of Gen Excitation System</t>
  </si>
  <si>
    <t>Retrofitting of Generator Protection Panel with integrated numerical GPR</t>
  </si>
  <si>
    <t>Renovation of Krugs make isolators</t>
  </si>
  <si>
    <t>Lightning arrestors for 500 MVA ICTs</t>
  </si>
  <si>
    <t>Renovation of ESP Field &amp; Rapper Contr</t>
  </si>
  <si>
    <t>Chlorine Absorption System for PTP, CW</t>
  </si>
  <si>
    <t>BFP Recirculation Valves</t>
  </si>
  <si>
    <t>CCTV System for St-I Main Plant &amp; CHP</t>
  </si>
  <si>
    <t>Railway Siding Civil Work (Arbitration)</t>
  </si>
  <si>
    <t>Vapor Absorption System</t>
  </si>
  <si>
    <t>Boiler Tube Leakage Detection System</t>
  </si>
  <si>
    <t>DDCMIS for FSSS, SADC, SBC, ATRS</t>
  </si>
  <si>
    <t>CC TV System</t>
  </si>
  <si>
    <t>Renovation of SWAS Analysers</t>
  </si>
  <si>
    <t>Hydrogen Purity Analyser</t>
  </si>
  <si>
    <t>Renovation of ESP field and rapper contr</t>
  </si>
  <si>
    <t>R&amp;M of generator &amp; ICT Protection relay</t>
  </si>
  <si>
    <t>Renovation of Kruggs make isolators</t>
  </si>
  <si>
    <t>Township Metering</t>
  </si>
  <si>
    <t>Hydraulic eccavator for CHP</t>
  </si>
  <si>
    <t>Supply/ Erec wrks SWAS Chiller Unit St I</t>
  </si>
  <si>
    <t>Decap of Disallowed items:(-) 44.05 Decap of Spares: (-) 543.36 
Decap other than spares: (-) 192.78
Liability Rev.:(-) 387.46</t>
  </si>
  <si>
    <t>Retrofitting of Generator protection panel with integrated numerical generator protection relay</t>
  </si>
  <si>
    <t>R&amp; M of Gen Excitaion System(55-10193)</t>
  </si>
  <si>
    <t>Mechanical Auxl. Equipts.</t>
  </si>
  <si>
    <t>Railway Siding Civil Work</t>
  </si>
  <si>
    <t>2001\STEAM GENERATOR  UNIT  I</t>
  </si>
  <si>
    <t>Construction of covered shed for Gas Store</t>
  </si>
  <si>
    <t>VFD system in  in both ID Fans</t>
  </si>
  <si>
    <t>For 2014-15</t>
  </si>
  <si>
    <t>For 2016-17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</si>
</sst>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5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5" fillId="0" borderId="0"/>
    <xf numFmtId="0" fontId="7" fillId="0" borderId="0"/>
  </cellStyleXfs>
  <cellXfs count="224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0" fillId="0" borderId="7" xfId="0" applyNumberFormat="1" applyBorder="1"/>
    <xf numFmtId="0" fontId="4" fillId="0" borderId="0" xfId="0" applyFont="1" applyFill="1" applyAlignment="1"/>
    <xf numFmtId="0" fontId="4" fillId="0" borderId="0" xfId="0" applyFont="1" applyFill="1" applyAlignment="1">
      <alignment horizontal="left"/>
    </xf>
    <xf numFmtId="0" fontId="4" fillId="0" borderId="0" xfId="0" applyFont="1" applyFill="1" applyBorder="1"/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7" xfId="0" applyFont="1" applyFill="1" applyBorder="1"/>
    <xf numFmtId="0" fontId="0" fillId="0" borderId="19" xfId="1" applyFont="1" applyFill="1" applyBorder="1" applyAlignment="1">
      <alignment vertical="center" wrapText="1"/>
    </xf>
    <xf numFmtId="0" fontId="2" fillId="0" borderId="7" xfId="0" applyFont="1" applyBorder="1"/>
    <xf numFmtId="2" fontId="2" fillId="0" borderId="7" xfId="0" applyNumberFormat="1" applyFont="1" applyBorder="1"/>
    <xf numFmtId="0" fontId="0" fillId="0" borderId="7" xfId="0" applyBorder="1" applyAlignment="1">
      <alignment wrapText="1"/>
    </xf>
    <xf numFmtId="0" fontId="0" fillId="0" borderId="19" xfId="1" applyFont="1" applyFill="1" applyBorder="1" applyAlignment="1">
      <alignment vertical="center"/>
    </xf>
    <xf numFmtId="0" fontId="0" fillId="0" borderId="0" xfId="0"/>
    <xf numFmtId="0" fontId="6" fillId="0" borderId="7" xfId="2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vertical="center" wrapText="1"/>
    </xf>
    <xf numFmtId="2" fontId="0" fillId="0" borderId="7" xfId="0" applyNumberFormat="1" applyBorder="1" applyAlignment="1">
      <alignment vertical="center" wrapText="1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1" fontId="8" fillId="0" borderId="1" xfId="0" quotePrefix="1" applyNumberFormat="1" applyFont="1" applyFill="1" applyBorder="1" applyAlignment="1">
      <alignment horizontal="center" vertical="top" wrapText="1"/>
    </xf>
    <xf numFmtId="0" fontId="10" fillId="0" borderId="7" xfId="1" applyFont="1" applyFill="1" applyBorder="1" applyAlignment="1">
      <alignment vertical="center" wrapText="1"/>
    </xf>
    <xf numFmtId="2" fontId="10" fillId="0" borderId="7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wrapText="1"/>
    </xf>
    <xf numFmtId="0" fontId="8" fillId="0" borderId="8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0" fontId="10" fillId="0" borderId="19" xfId="1" applyFont="1" applyFill="1" applyBorder="1" applyAlignment="1">
      <alignment vertical="center" wrapText="1"/>
    </xf>
    <xf numFmtId="0" fontId="10" fillId="0" borderId="19" xfId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7" xfId="1" applyFont="1" applyFill="1" applyBorder="1" applyAlignment="1">
      <alignment vertical="center"/>
    </xf>
    <xf numFmtId="0" fontId="10" fillId="0" borderId="32" xfId="1" applyFont="1" applyFill="1" applyBorder="1" applyAlignment="1">
      <alignment vertical="center"/>
    </xf>
    <xf numFmtId="0" fontId="10" fillId="0" borderId="32" xfId="1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center" vertical="center"/>
    </xf>
    <xf numFmtId="0" fontId="10" fillId="0" borderId="34" xfId="1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2" fontId="11" fillId="0" borderId="9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2" fontId="10" fillId="0" borderId="19" xfId="1" applyNumberFormat="1" applyFont="1" applyFill="1" applyBorder="1" applyAlignment="1">
      <alignment vertical="center" wrapText="1"/>
    </xf>
    <xf numFmtId="0" fontId="10" fillId="0" borderId="0" xfId="0" applyFont="1" applyFill="1" applyBorder="1"/>
    <xf numFmtId="0" fontId="11" fillId="0" borderId="9" xfId="0" applyFont="1" applyFill="1" applyBorder="1"/>
    <xf numFmtId="2" fontId="11" fillId="0" borderId="9" xfId="0" applyNumberFormat="1" applyFont="1" applyFill="1" applyBorder="1"/>
    <xf numFmtId="0" fontId="10" fillId="0" borderId="10" xfId="0" applyFont="1" applyFill="1" applyBorder="1"/>
    <xf numFmtId="0" fontId="11" fillId="0" borderId="10" xfId="0" applyFont="1" applyFill="1" applyBorder="1"/>
    <xf numFmtId="2" fontId="10" fillId="0" borderId="0" xfId="0" applyNumberFormat="1" applyFont="1" applyFill="1" applyBorder="1"/>
    <xf numFmtId="0" fontId="10" fillId="0" borderId="19" xfId="1" applyFont="1" applyFill="1" applyBorder="1" applyAlignment="1">
      <alignment horizontal="left" vertical="center" wrapText="1"/>
    </xf>
    <xf numFmtId="2" fontId="10" fillId="0" borderId="19" xfId="1" applyNumberFormat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2" fontId="10" fillId="0" borderId="15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19" xfId="0" applyFont="1" applyFill="1" applyBorder="1" applyAlignment="1">
      <alignment wrapText="1"/>
    </xf>
    <xf numFmtId="2" fontId="9" fillId="0" borderId="19" xfId="0" applyNumberFormat="1" applyFont="1" applyFill="1" applyBorder="1"/>
    <xf numFmtId="0" fontId="10" fillId="0" borderId="15" xfId="1" applyFont="1" applyFill="1" applyBorder="1" applyAlignment="1">
      <alignment vertical="center" wrapText="1"/>
    </xf>
    <xf numFmtId="0" fontId="10" fillId="0" borderId="15" xfId="1" applyFont="1" applyFill="1" applyBorder="1" applyAlignment="1">
      <alignment vertical="center"/>
    </xf>
    <xf numFmtId="0" fontId="9" fillId="0" borderId="7" xfId="0" applyFont="1" applyFill="1" applyBorder="1" applyAlignment="1">
      <alignment wrapText="1"/>
    </xf>
    <xf numFmtId="2" fontId="9" fillId="0" borderId="7" xfId="0" applyNumberFormat="1" applyFont="1" applyFill="1" applyBorder="1"/>
    <xf numFmtId="0" fontId="12" fillId="0" borderId="8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2" fontId="11" fillId="0" borderId="9" xfId="0" applyNumberFormat="1" applyFont="1" applyFill="1" applyBorder="1" applyAlignment="1">
      <alignment vertical="center"/>
    </xf>
    <xf numFmtId="0" fontId="11" fillId="0" borderId="9" xfId="1" applyFont="1" applyFill="1" applyBorder="1" applyAlignment="1">
      <alignment vertical="center"/>
    </xf>
    <xf numFmtId="0" fontId="11" fillId="0" borderId="9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38" xfId="0" applyFont="1" applyFill="1" applyBorder="1" applyAlignment="1">
      <alignment vertical="center" wrapText="1"/>
    </xf>
    <xf numFmtId="2" fontId="14" fillId="0" borderId="7" xfId="0" applyNumberFormat="1" applyFont="1" applyFill="1" applyBorder="1" applyAlignment="1">
      <alignment horizontal="right" vertical="center"/>
    </xf>
    <xf numFmtId="0" fontId="9" fillId="0" borderId="7" xfId="0" applyFont="1" applyFill="1" applyBorder="1" applyAlignment="1">
      <alignment vertical="center" wrapText="1"/>
    </xf>
    <xf numFmtId="2" fontId="9" fillId="0" borderId="7" xfId="0" applyNumberFormat="1" applyFont="1" applyFill="1" applyBorder="1" applyAlignment="1">
      <alignment horizontal="right" vertical="center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/>
    </xf>
    <xf numFmtId="2" fontId="10" fillId="0" borderId="9" xfId="0" applyNumberFormat="1" applyFont="1" applyFill="1" applyBorder="1"/>
    <xf numFmtId="0" fontId="9" fillId="0" borderId="7" xfId="0" applyFont="1" applyFill="1" applyBorder="1"/>
    <xf numFmtId="0" fontId="10" fillId="0" borderId="7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top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/>
    <xf numFmtId="0" fontId="9" fillId="0" borderId="0" xfId="0" applyFont="1" applyFill="1" applyAlignment="1">
      <alignment horizontal="left"/>
    </xf>
    <xf numFmtId="0" fontId="10" fillId="0" borderId="19" xfId="1" applyFont="1" applyFill="1" applyBorder="1" applyAlignment="1">
      <alignment horizontal="center"/>
    </xf>
    <xf numFmtId="0" fontId="10" fillId="0" borderId="7" xfId="1" applyFont="1" applyFill="1" applyBorder="1" applyAlignment="1">
      <alignment horizontal="center"/>
    </xf>
    <xf numFmtId="0" fontId="10" fillId="0" borderId="19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10" fillId="0" borderId="22" xfId="1" applyFont="1" applyFill="1" applyBorder="1" applyAlignment="1">
      <alignment horizontal="left" vertical="center" wrapText="1"/>
    </xf>
    <xf numFmtId="0" fontId="10" fillId="0" borderId="29" xfId="1" applyFont="1" applyFill="1" applyBorder="1" applyAlignment="1">
      <alignment horizontal="left" vertical="center" wrapText="1"/>
    </xf>
    <xf numFmtId="2" fontId="10" fillId="0" borderId="20" xfId="1" applyNumberFormat="1" applyFont="1" applyFill="1" applyBorder="1" applyAlignment="1">
      <alignment horizontal="center" vertical="center"/>
    </xf>
    <xf numFmtId="2" fontId="10" fillId="0" borderId="15" xfId="1" applyNumberFormat="1" applyFont="1" applyFill="1" applyBorder="1" applyAlignment="1">
      <alignment horizontal="center" vertical="center"/>
    </xf>
    <xf numFmtId="2" fontId="10" fillId="0" borderId="31" xfId="1" applyNumberFormat="1" applyFont="1" applyFill="1" applyBorder="1" applyAlignment="1">
      <alignment horizontal="center" vertical="center"/>
    </xf>
    <xf numFmtId="0" fontId="10" fillId="0" borderId="32" xfId="1" applyFont="1" applyFill="1" applyBorder="1" applyAlignment="1">
      <alignment horizontal="center" vertical="center"/>
    </xf>
    <xf numFmtId="0" fontId="10" fillId="0" borderId="9" xfId="1" applyFont="1" applyFill="1" applyBorder="1" applyAlignment="1">
      <alignment horizontal="center" vertical="center"/>
    </xf>
    <xf numFmtId="2" fontId="10" fillId="0" borderId="19" xfId="1" applyNumberFormat="1" applyFont="1" applyFill="1" applyBorder="1" applyAlignment="1">
      <alignment horizontal="center" vertical="center"/>
    </xf>
    <xf numFmtId="2" fontId="10" fillId="0" borderId="7" xfId="1" applyNumberFormat="1" applyFont="1" applyFill="1" applyBorder="1" applyAlignment="1">
      <alignment horizontal="center" vertical="center"/>
    </xf>
    <xf numFmtId="2" fontId="10" fillId="0" borderId="32" xfId="1" applyNumberFormat="1" applyFont="1" applyFill="1" applyBorder="1" applyAlignment="1">
      <alignment horizontal="center" vertical="center"/>
    </xf>
    <xf numFmtId="2" fontId="10" fillId="0" borderId="9" xfId="1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2" fontId="8" fillId="0" borderId="2" xfId="0" applyNumberFormat="1" applyFont="1" applyFill="1" applyBorder="1" applyAlignment="1">
      <alignment horizontal="center" vertical="top" wrapText="1"/>
    </xf>
    <xf numFmtId="2" fontId="8" fillId="0" borderId="18" xfId="0" applyNumberFormat="1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center" wrapText="1"/>
    </xf>
    <xf numFmtId="0" fontId="10" fillId="0" borderId="7" xfId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 wrapText="1"/>
    </xf>
    <xf numFmtId="2" fontId="10" fillId="0" borderId="7" xfId="1" applyNumberFormat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vertical="center" wrapText="1"/>
    </xf>
    <xf numFmtId="0" fontId="10" fillId="0" borderId="16" xfId="1" applyFont="1" applyFill="1" applyBorder="1" applyAlignment="1">
      <alignment vertical="center" wrapText="1"/>
    </xf>
    <xf numFmtId="0" fontId="10" fillId="0" borderId="24" xfId="1" applyFont="1" applyFill="1" applyBorder="1" applyAlignment="1">
      <alignment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2" fontId="10" fillId="0" borderId="19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 applyAlignment="1">
      <alignment horizontal="center" vertical="center"/>
    </xf>
    <xf numFmtId="2" fontId="10" fillId="0" borderId="32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vertical="center"/>
    </xf>
    <xf numFmtId="0" fontId="10" fillId="0" borderId="7" xfId="1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/>
    </xf>
    <xf numFmtId="2" fontId="10" fillId="0" borderId="20" xfId="1" applyNumberFormat="1" applyFont="1" applyFill="1" applyBorder="1" applyAlignment="1">
      <alignment horizontal="center" vertical="center" wrapText="1"/>
    </xf>
    <xf numFmtId="2" fontId="10" fillId="0" borderId="15" xfId="1" applyNumberFormat="1" applyFont="1" applyFill="1" applyBorder="1" applyAlignment="1">
      <alignment horizontal="center" vertical="center" wrapText="1"/>
    </xf>
    <xf numFmtId="2" fontId="10" fillId="0" borderId="31" xfId="1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/>
    </xf>
    <xf numFmtId="2" fontId="10" fillId="0" borderId="31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0" fillId="0" borderId="23" xfId="1" applyFont="1" applyFill="1" applyBorder="1" applyAlignment="1">
      <alignment horizontal="center" vertical="center" wrapText="1"/>
    </xf>
    <xf numFmtId="0" fontId="10" fillId="0" borderId="16" xfId="1" applyFont="1" applyFill="1" applyBorder="1" applyAlignment="1">
      <alignment horizontal="center" vertical="center" wrapText="1"/>
    </xf>
    <xf numFmtId="0" fontId="10" fillId="0" borderId="24" xfId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164" fontId="10" fillId="0" borderId="20" xfId="1" applyNumberFormat="1" applyFont="1" applyFill="1" applyBorder="1" applyAlignment="1">
      <alignment horizontal="center" vertical="center"/>
    </xf>
    <xf numFmtId="164" fontId="10" fillId="0" borderId="15" xfId="1" applyNumberFormat="1" applyFont="1" applyFill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center" vertical="center"/>
    </xf>
    <xf numFmtId="0" fontId="10" fillId="0" borderId="20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center" vertical="center" wrapText="1"/>
    </xf>
    <xf numFmtId="0" fontId="10" fillId="0" borderId="31" xfId="1" applyFont="1" applyFill="1" applyBorder="1" applyAlignment="1">
      <alignment horizontal="center" vertical="center" wrapText="1"/>
    </xf>
    <xf numFmtId="165" fontId="10" fillId="0" borderId="20" xfId="1" applyNumberFormat="1" applyFont="1" applyFill="1" applyBorder="1" applyAlignment="1">
      <alignment horizontal="center" vertical="center" wrapText="1"/>
    </xf>
    <xf numFmtId="165" fontId="10" fillId="0" borderId="15" xfId="1" applyNumberFormat="1" applyFont="1" applyFill="1" applyBorder="1" applyAlignment="1">
      <alignment horizontal="center" vertical="center" wrapText="1"/>
    </xf>
    <xf numFmtId="165" fontId="10" fillId="0" borderId="31" xfId="1" applyNumberFormat="1" applyFont="1" applyFill="1" applyBorder="1" applyAlignment="1">
      <alignment horizontal="center" vertical="center" wrapText="1"/>
    </xf>
    <xf numFmtId="0" fontId="10" fillId="0" borderId="23" xfId="1" applyFont="1" applyFill="1" applyBorder="1" applyAlignment="1">
      <alignment horizontal="left" vertical="center" wrapText="1"/>
    </xf>
    <xf numFmtId="0" fontId="10" fillId="0" borderId="16" xfId="1" applyFont="1" applyFill="1" applyBorder="1" applyAlignment="1">
      <alignment horizontal="left" vertical="center" wrapText="1"/>
    </xf>
    <xf numFmtId="0" fontId="10" fillId="0" borderId="30" xfId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2" fontId="10" fillId="0" borderId="14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31" xfId="0" applyNumberFormat="1" applyFont="1" applyFill="1" applyBorder="1" applyAlignment="1">
      <alignment horizontal="center" vertical="center"/>
    </xf>
    <xf numFmtId="2" fontId="9" fillId="0" borderId="20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>
      <alignment horizontal="center" vertical="center" wrapText="1"/>
    </xf>
    <xf numFmtId="2" fontId="9" fillId="0" borderId="31" xfId="0" applyNumberFormat="1" applyFont="1" applyFill="1" applyBorder="1" applyAlignment="1">
      <alignment horizontal="center" vertical="center" wrapText="1"/>
    </xf>
    <xf numFmtId="2" fontId="10" fillId="0" borderId="14" xfId="1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3" borderId="0" xfId="0" applyFont="1" applyFill="1" applyAlignment="1">
      <alignment horizontal="left"/>
    </xf>
  </cellXfs>
  <cellStyles count="4">
    <cellStyle name="Good" xfId="1" builtinId="26"/>
    <cellStyle name="Normal" xfId="0" builtinId="0"/>
    <cellStyle name="Normal 10 3" xfId="3"/>
    <cellStyle name="Normal_Forms Annexure-I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7"/>
  <sheetViews>
    <sheetView tabSelected="1" topLeftCell="C1" zoomScale="70" zoomScaleNormal="70" workbookViewId="0">
      <selection activeCell="G15" sqref="G15:G25"/>
    </sheetView>
  </sheetViews>
  <sheetFormatPr defaultColWidth="8.85546875" defaultRowHeight="12.75"/>
  <cols>
    <col min="1" max="1" width="8.85546875" style="72"/>
    <col min="2" max="2" width="9.140625" style="72" customWidth="1"/>
    <col min="3" max="3" width="13.28515625" style="72" customWidth="1"/>
    <col min="4" max="4" width="14.42578125" style="99" customWidth="1"/>
    <col min="5" max="8" width="13.140625" style="99" customWidth="1"/>
    <col min="9" max="9" width="25.28515625" style="72" customWidth="1"/>
    <col min="10" max="10" width="8.5703125" style="72" bestFit="1" customWidth="1"/>
    <col min="11" max="11" width="28.28515625" style="72" customWidth="1"/>
    <col min="12" max="12" width="9" style="99" bestFit="1" customWidth="1"/>
    <col min="13" max="13" width="11.7109375" style="72" customWidth="1"/>
    <col min="14" max="15" width="8.85546875" style="72" customWidth="1"/>
    <col min="16" max="18" width="15" style="72" customWidth="1"/>
    <col min="19" max="19" width="9.7109375" style="72" customWidth="1"/>
    <col min="20" max="20" width="12.85546875" style="100" customWidth="1"/>
    <col min="21" max="21" width="23.85546875" style="101" customWidth="1"/>
    <col min="22" max="16384" width="8.85546875" style="19"/>
  </cols>
  <sheetData>
    <row r="1" spans="1:2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</row>
    <row r="2" spans="1:21">
      <c r="A2" s="124" t="s">
        <v>59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</row>
    <row r="3" spans="1:21">
      <c r="A3" s="124" t="s">
        <v>1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</row>
    <row r="4" spans="1:21">
      <c r="A4" s="124" t="s">
        <v>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 ht="13.5" thickBot="1">
      <c r="A5" s="125" t="s">
        <v>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</row>
    <row r="6" spans="1:21" s="20" customFormat="1" ht="42" customHeight="1" thickBot="1">
      <c r="A6" s="126" t="s">
        <v>4</v>
      </c>
      <c r="B6" s="127" t="s">
        <v>5</v>
      </c>
      <c r="C6" s="127"/>
      <c r="D6" s="126" t="s">
        <v>6</v>
      </c>
      <c r="E6" s="126" t="s">
        <v>7</v>
      </c>
      <c r="F6" s="130" t="s">
        <v>64</v>
      </c>
      <c r="G6" s="126" t="s">
        <v>65</v>
      </c>
      <c r="H6" s="126" t="s">
        <v>66</v>
      </c>
      <c r="I6" s="126" t="s">
        <v>8</v>
      </c>
      <c r="J6" s="126"/>
      <c r="K6" s="126"/>
      <c r="L6" s="126"/>
      <c r="M6" s="126"/>
      <c r="N6" s="126"/>
      <c r="O6" s="130" t="s">
        <v>70</v>
      </c>
      <c r="P6" s="126" t="s">
        <v>10</v>
      </c>
      <c r="Q6" s="133" t="s">
        <v>61</v>
      </c>
      <c r="R6" s="130" t="s">
        <v>9</v>
      </c>
      <c r="S6" s="126" t="s">
        <v>11</v>
      </c>
      <c r="T6" s="128" t="s">
        <v>12</v>
      </c>
      <c r="U6" s="129" t="s">
        <v>13</v>
      </c>
    </row>
    <row r="7" spans="1:21" s="20" customFormat="1" ht="40.9" customHeight="1" thickBot="1">
      <c r="A7" s="126"/>
      <c r="B7" s="127"/>
      <c r="C7" s="127"/>
      <c r="D7" s="126"/>
      <c r="E7" s="126"/>
      <c r="F7" s="132"/>
      <c r="G7" s="126"/>
      <c r="H7" s="126"/>
      <c r="I7" s="126" t="s">
        <v>14</v>
      </c>
      <c r="J7" s="126"/>
      <c r="K7" s="126" t="s">
        <v>15</v>
      </c>
      <c r="L7" s="126"/>
      <c r="M7" s="126" t="s">
        <v>16</v>
      </c>
      <c r="N7" s="126"/>
      <c r="O7" s="132"/>
      <c r="P7" s="126"/>
      <c r="Q7" s="134"/>
      <c r="R7" s="131"/>
      <c r="S7" s="126"/>
      <c r="T7" s="128"/>
      <c r="U7" s="129"/>
    </row>
    <row r="8" spans="1:21" ht="25.9" customHeight="1" thickBot="1">
      <c r="A8" s="21"/>
      <c r="B8" s="22" t="s">
        <v>17</v>
      </c>
      <c r="C8" s="22" t="s">
        <v>18</v>
      </c>
      <c r="D8" s="23"/>
      <c r="E8" s="23"/>
      <c r="F8" s="24" t="s">
        <v>67</v>
      </c>
      <c r="G8" s="24"/>
      <c r="H8" s="24"/>
      <c r="I8" s="22" t="s">
        <v>19</v>
      </c>
      <c r="J8" s="22" t="s">
        <v>20</v>
      </c>
      <c r="K8" s="22" t="s">
        <v>19</v>
      </c>
      <c r="L8" s="22" t="s">
        <v>21</v>
      </c>
      <c r="M8" s="22" t="s">
        <v>19</v>
      </c>
      <c r="N8" s="21" t="s">
        <v>22</v>
      </c>
      <c r="O8" s="25" t="s">
        <v>71</v>
      </c>
      <c r="P8" s="23"/>
      <c r="Q8" s="26"/>
      <c r="R8" s="132"/>
      <c r="S8" s="27"/>
      <c r="T8" s="27"/>
      <c r="U8" s="28"/>
    </row>
    <row r="9" spans="1:21" ht="27" customHeight="1" thickBot="1">
      <c r="A9" s="22">
        <v>1</v>
      </c>
      <c r="B9" s="22">
        <v>2</v>
      </c>
      <c r="C9" s="22">
        <v>3</v>
      </c>
      <c r="D9" s="22">
        <v>4</v>
      </c>
      <c r="E9" s="22">
        <v>5</v>
      </c>
      <c r="F9" s="29">
        <v>6</v>
      </c>
      <c r="G9" s="29" t="s">
        <v>68</v>
      </c>
      <c r="H9" s="29" t="s">
        <v>69</v>
      </c>
      <c r="I9" s="135">
        <v>9</v>
      </c>
      <c r="J9" s="136"/>
      <c r="K9" s="135">
        <v>10</v>
      </c>
      <c r="L9" s="136"/>
      <c r="M9" s="135">
        <v>11</v>
      </c>
      <c r="N9" s="136"/>
      <c r="O9" s="30" t="s">
        <v>72</v>
      </c>
      <c r="P9" s="31">
        <v>13</v>
      </c>
      <c r="Q9" s="32" t="s">
        <v>73</v>
      </c>
      <c r="R9" s="31">
        <v>15</v>
      </c>
      <c r="S9" s="31" t="s">
        <v>74</v>
      </c>
      <c r="T9" s="31">
        <v>17</v>
      </c>
      <c r="U9" s="31">
        <v>18</v>
      </c>
    </row>
    <row r="10" spans="1:21" s="35" customFormat="1" ht="36.6" customHeight="1">
      <c r="A10" s="137" t="s">
        <v>23</v>
      </c>
      <c r="B10" s="138">
        <v>338.67</v>
      </c>
      <c r="C10" s="139">
        <v>0</v>
      </c>
      <c r="D10" s="140">
        <v>210</v>
      </c>
      <c r="E10" s="140">
        <v>0</v>
      </c>
      <c r="F10" s="140">
        <v>33.99</v>
      </c>
      <c r="G10" s="140">
        <f>D10*(1-F10%)</f>
        <v>138.62099999999998</v>
      </c>
      <c r="H10" s="140"/>
      <c r="I10" s="33" t="s">
        <v>24</v>
      </c>
      <c r="J10" s="34">
        <v>26.955369999999998</v>
      </c>
      <c r="K10" s="141"/>
      <c r="L10" s="141"/>
      <c r="M10" s="141"/>
      <c r="N10" s="141"/>
      <c r="O10" s="164">
        <v>0</v>
      </c>
      <c r="P10" s="176">
        <v>475.43275</v>
      </c>
      <c r="Q10" s="176">
        <f>B10+C10+G10+H10-J13-L13-N13-P10</f>
        <v>-336.80196000000001</v>
      </c>
      <c r="R10" s="176">
        <v>378.55700999999999</v>
      </c>
      <c r="S10" s="176">
        <v>1192.6499699999999</v>
      </c>
      <c r="T10" s="176">
        <v>232.64159000000001</v>
      </c>
      <c r="U10" s="150" t="s">
        <v>25</v>
      </c>
    </row>
    <row r="11" spans="1:21" s="35" customFormat="1" ht="15">
      <c r="A11" s="137"/>
      <c r="B11" s="138"/>
      <c r="C11" s="139"/>
      <c r="D11" s="140"/>
      <c r="E11" s="140"/>
      <c r="F11" s="140"/>
      <c r="G11" s="140"/>
      <c r="H11" s="140"/>
      <c r="I11" s="33" t="s">
        <v>26</v>
      </c>
      <c r="J11" s="34">
        <v>299.97681</v>
      </c>
      <c r="K11" s="142"/>
      <c r="L11" s="142"/>
      <c r="M11" s="142"/>
      <c r="N11" s="142"/>
      <c r="O11" s="165"/>
      <c r="P11" s="177"/>
      <c r="Q11" s="177"/>
      <c r="R11" s="177"/>
      <c r="S11" s="177"/>
      <c r="T11" s="177"/>
      <c r="U11" s="151"/>
    </row>
    <row r="12" spans="1:21" s="35" customFormat="1" ht="26.25" customHeight="1">
      <c r="A12" s="137"/>
      <c r="B12" s="138"/>
      <c r="C12" s="139"/>
      <c r="D12" s="140"/>
      <c r="E12" s="140"/>
      <c r="F12" s="140"/>
      <c r="G12" s="140"/>
      <c r="H12" s="140"/>
      <c r="I12" s="33" t="s">
        <v>27</v>
      </c>
      <c r="J12" s="34">
        <v>11.72803</v>
      </c>
      <c r="K12" s="143"/>
      <c r="L12" s="143"/>
      <c r="M12" s="143"/>
      <c r="N12" s="143"/>
      <c r="O12" s="165"/>
      <c r="P12" s="177"/>
      <c r="Q12" s="177"/>
      <c r="R12" s="177"/>
      <c r="S12" s="177"/>
      <c r="T12" s="177"/>
      <c r="U12" s="152"/>
    </row>
    <row r="13" spans="1:21" ht="15" customHeight="1" thickBot="1">
      <c r="A13" s="36"/>
      <c r="B13" s="37"/>
      <c r="C13" s="37"/>
      <c r="D13" s="38"/>
      <c r="E13" s="38"/>
      <c r="F13" s="38"/>
      <c r="G13" s="38"/>
      <c r="H13" s="38"/>
      <c r="I13" s="37" t="s">
        <v>28</v>
      </c>
      <c r="J13" s="39">
        <v>338.66021000000001</v>
      </c>
      <c r="K13" s="37" t="s">
        <v>28</v>
      </c>
      <c r="L13" s="40">
        <v>0</v>
      </c>
      <c r="M13" s="37" t="s">
        <v>28</v>
      </c>
      <c r="N13" s="40">
        <v>0</v>
      </c>
      <c r="O13" s="166"/>
      <c r="P13" s="178"/>
      <c r="Q13" s="178"/>
      <c r="R13" s="178">
        <v>378.55700999999999</v>
      </c>
      <c r="S13" s="178">
        <v>1192.6499699999999</v>
      </c>
      <c r="T13" s="178">
        <v>232.64159000000001</v>
      </c>
      <c r="U13" s="41"/>
    </row>
    <row r="14" spans="1:21" ht="13.5" thickBot="1">
      <c r="A14" s="15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5"/>
    </row>
    <row r="15" spans="1:21" s="44" customFormat="1" ht="28.9" customHeight="1">
      <c r="A15" s="156" t="s">
        <v>29</v>
      </c>
      <c r="B15" s="116">
        <v>96.79</v>
      </c>
      <c r="C15" s="160">
        <v>0.59</v>
      </c>
      <c r="D15" s="116">
        <v>252</v>
      </c>
      <c r="E15" s="104">
        <v>0</v>
      </c>
      <c r="F15" s="104">
        <v>33.218000000000004</v>
      </c>
      <c r="G15" s="116">
        <f>D15*(1-F15%)</f>
        <v>168.29064</v>
      </c>
      <c r="H15" s="104"/>
      <c r="I15" s="42" t="s">
        <v>30</v>
      </c>
      <c r="J15" s="43">
        <v>97.38</v>
      </c>
      <c r="K15" s="43" t="s">
        <v>31</v>
      </c>
      <c r="L15" s="43">
        <v>12.75</v>
      </c>
      <c r="M15" s="120"/>
      <c r="N15" s="120"/>
      <c r="O15" s="167">
        <f>L25</f>
        <v>106.74000000000001</v>
      </c>
      <c r="P15" s="167">
        <v>12.47</v>
      </c>
      <c r="Q15" s="167">
        <f>B15+C15+G15+H15-J25-L25-N25-P15</f>
        <v>49.080639999999988</v>
      </c>
      <c r="R15" s="167">
        <v>365.71</v>
      </c>
      <c r="S15" s="167">
        <v>582.29999999999995</v>
      </c>
      <c r="T15" s="167">
        <v>2014.6611800000001</v>
      </c>
      <c r="U15" s="109" t="s">
        <v>77</v>
      </c>
    </row>
    <row r="16" spans="1:21" s="44" customFormat="1" ht="45">
      <c r="A16" s="157"/>
      <c r="B16" s="117"/>
      <c r="C16" s="161"/>
      <c r="D16" s="117"/>
      <c r="E16" s="105"/>
      <c r="F16" s="105"/>
      <c r="G16" s="117"/>
      <c r="H16" s="105"/>
      <c r="I16" s="45"/>
      <c r="J16" s="45"/>
      <c r="K16" s="33" t="s">
        <v>32</v>
      </c>
      <c r="L16" s="33">
        <v>1.34</v>
      </c>
      <c r="M16" s="121"/>
      <c r="N16" s="121"/>
      <c r="O16" s="168"/>
      <c r="P16" s="179"/>
      <c r="Q16" s="179"/>
      <c r="R16" s="179"/>
      <c r="S16" s="179"/>
      <c r="T16" s="179">
        <v>-519.0009</v>
      </c>
      <c r="U16" s="110"/>
    </row>
    <row r="17" spans="1:21" s="44" customFormat="1" ht="75">
      <c r="A17" s="157"/>
      <c r="B17" s="117"/>
      <c r="C17" s="161"/>
      <c r="D17" s="117"/>
      <c r="E17" s="105"/>
      <c r="F17" s="105"/>
      <c r="G17" s="117"/>
      <c r="H17" s="105"/>
      <c r="I17" s="45"/>
      <c r="J17" s="45"/>
      <c r="K17" s="33" t="s">
        <v>33</v>
      </c>
      <c r="L17" s="33">
        <v>0.75</v>
      </c>
      <c r="M17" s="121"/>
      <c r="N17" s="121"/>
      <c r="O17" s="168"/>
      <c r="P17" s="179"/>
      <c r="Q17" s="179"/>
      <c r="R17" s="179"/>
      <c r="S17" s="179"/>
      <c r="T17" s="179"/>
      <c r="U17" s="110"/>
    </row>
    <row r="18" spans="1:21" s="44" customFormat="1" ht="45">
      <c r="A18" s="157"/>
      <c r="B18" s="117"/>
      <c r="C18" s="161"/>
      <c r="D18" s="117"/>
      <c r="E18" s="105"/>
      <c r="F18" s="105"/>
      <c r="G18" s="117"/>
      <c r="H18" s="105"/>
      <c r="I18" s="45"/>
      <c r="J18" s="45"/>
      <c r="K18" s="33" t="s">
        <v>34</v>
      </c>
      <c r="L18" s="33">
        <v>13.39</v>
      </c>
      <c r="M18" s="121"/>
      <c r="N18" s="121"/>
      <c r="O18" s="168"/>
      <c r="P18" s="179"/>
      <c r="Q18" s="179"/>
      <c r="R18" s="179"/>
      <c r="S18" s="179"/>
      <c r="T18" s="179"/>
      <c r="U18" s="110"/>
    </row>
    <row r="19" spans="1:21" s="44" customFormat="1" ht="30">
      <c r="A19" s="157"/>
      <c r="B19" s="117"/>
      <c r="C19" s="161"/>
      <c r="D19" s="117"/>
      <c r="E19" s="105"/>
      <c r="F19" s="105"/>
      <c r="G19" s="117"/>
      <c r="H19" s="105"/>
      <c r="I19" s="45"/>
      <c r="J19" s="45"/>
      <c r="K19" s="33" t="s">
        <v>35</v>
      </c>
      <c r="L19" s="33">
        <v>38.18</v>
      </c>
      <c r="M19" s="121"/>
      <c r="N19" s="121"/>
      <c r="O19" s="168"/>
      <c r="P19" s="179"/>
      <c r="Q19" s="179"/>
      <c r="R19" s="179"/>
      <c r="S19" s="179"/>
      <c r="T19" s="179"/>
      <c r="U19" s="110"/>
    </row>
    <row r="20" spans="1:21" s="44" customFormat="1" ht="30">
      <c r="A20" s="157"/>
      <c r="B20" s="117"/>
      <c r="C20" s="161"/>
      <c r="D20" s="117"/>
      <c r="E20" s="105"/>
      <c r="F20" s="105"/>
      <c r="G20" s="117"/>
      <c r="H20" s="105"/>
      <c r="I20" s="45"/>
      <c r="J20" s="45"/>
      <c r="K20" s="33" t="s">
        <v>36</v>
      </c>
      <c r="L20" s="33">
        <v>4.7699999999999996</v>
      </c>
      <c r="M20" s="121"/>
      <c r="N20" s="121"/>
      <c r="O20" s="168"/>
      <c r="P20" s="179"/>
      <c r="Q20" s="179"/>
      <c r="R20" s="179"/>
      <c r="S20" s="179"/>
      <c r="T20" s="179"/>
      <c r="U20" s="110"/>
    </row>
    <row r="21" spans="1:21" s="44" customFormat="1" ht="75">
      <c r="A21" s="157"/>
      <c r="B21" s="117"/>
      <c r="C21" s="161"/>
      <c r="D21" s="117"/>
      <c r="E21" s="105"/>
      <c r="F21" s="105"/>
      <c r="G21" s="117"/>
      <c r="H21" s="105"/>
      <c r="I21" s="45"/>
      <c r="J21" s="45"/>
      <c r="K21" s="33" t="s">
        <v>37</v>
      </c>
      <c r="L21" s="45">
        <v>11.17</v>
      </c>
      <c r="M21" s="121"/>
      <c r="N21" s="121"/>
      <c r="O21" s="168"/>
      <c r="P21" s="179"/>
      <c r="Q21" s="179"/>
      <c r="R21" s="179"/>
      <c r="S21" s="179"/>
      <c r="T21" s="179"/>
      <c r="U21" s="110"/>
    </row>
    <row r="22" spans="1:21" s="44" customFormat="1" ht="60">
      <c r="A22" s="157"/>
      <c r="B22" s="117"/>
      <c r="C22" s="161"/>
      <c r="D22" s="117"/>
      <c r="E22" s="105"/>
      <c r="F22" s="105"/>
      <c r="G22" s="117"/>
      <c r="H22" s="105"/>
      <c r="I22" s="45"/>
      <c r="J22" s="45"/>
      <c r="K22" s="33" t="s">
        <v>38</v>
      </c>
      <c r="L22" s="33">
        <v>2.95</v>
      </c>
      <c r="M22" s="121"/>
      <c r="N22" s="121"/>
      <c r="O22" s="168"/>
      <c r="P22" s="179"/>
      <c r="Q22" s="179"/>
      <c r="R22" s="179"/>
      <c r="S22" s="179"/>
      <c r="T22" s="179"/>
      <c r="U22" s="110"/>
    </row>
    <row r="23" spans="1:21" s="44" customFormat="1" ht="15">
      <c r="A23" s="157"/>
      <c r="B23" s="117"/>
      <c r="C23" s="161"/>
      <c r="D23" s="117"/>
      <c r="E23" s="105"/>
      <c r="F23" s="105"/>
      <c r="G23" s="117"/>
      <c r="H23" s="105"/>
      <c r="I23" s="45"/>
      <c r="J23" s="45"/>
      <c r="K23" s="33" t="s">
        <v>39</v>
      </c>
      <c r="L23" s="33">
        <v>0.43</v>
      </c>
      <c r="M23" s="121"/>
      <c r="N23" s="121"/>
      <c r="O23" s="168"/>
      <c r="P23" s="179"/>
      <c r="Q23" s="179"/>
      <c r="R23" s="179"/>
      <c r="S23" s="179"/>
      <c r="T23" s="179"/>
      <c r="U23" s="110"/>
    </row>
    <row r="24" spans="1:21" s="44" customFormat="1" ht="30">
      <c r="A24" s="158"/>
      <c r="B24" s="118"/>
      <c r="C24" s="162"/>
      <c r="D24" s="118"/>
      <c r="E24" s="114"/>
      <c r="F24" s="114"/>
      <c r="G24" s="118"/>
      <c r="H24" s="114"/>
      <c r="I24" s="46"/>
      <c r="J24" s="46"/>
      <c r="K24" s="47" t="s">
        <v>76</v>
      </c>
      <c r="L24" s="47">
        <v>21.01</v>
      </c>
      <c r="M24" s="48"/>
      <c r="N24" s="48"/>
      <c r="O24" s="168"/>
      <c r="P24" s="179"/>
      <c r="Q24" s="179"/>
      <c r="R24" s="179"/>
      <c r="S24" s="179"/>
      <c r="T24" s="179"/>
      <c r="U24" s="49"/>
    </row>
    <row r="25" spans="1:21" s="44" customFormat="1" ht="15" customHeight="1" thickBot="1">
      <c r="A25" s="159"/>
      <c r="B25" s="119"/>
      <c r="C25" s="163"/>
      <c r="D25" s="119"/>
      <c r="E25" s="115"/>
      <c r="F25" s="115"/>
      <c r="G25" s="119"/>
      <c r="H25" s="115"/>
      <c r="I25" s="50" t="s">
        <v>28</v>
      </c>
      <c r="J25" s="51">
        <v>97.38</v>
      </c>
      <c r="K25" s="50" t="s">
        <v>28</v>
      </c>
      <c r="L25" s="51">
        <f>SUM(L15:L24)</f>
        <v>106.74000000000001</v>
      </c>
      <c r="M25" s="50" t="s">
        <v>28</v>
      </c>
      <c r="N25" s="51">
        <v>0</v>
      </c>
      <c r="O25" s="169"/>
      <c r="P25" s="180"/>
      <c r="Q25" s="180"/>
      <c r="R25" s="180">
        <v>365.71</v>
      </c>
      <c r="S25" s="180">
        <v>2533.6620800000001</v>
      </c>
      <c r="T25" s="180">
        <v>2014.6611800000001</v>
      </c>
      <c r="U25" s="52"/>
    </row>
    <row r="26" spans="1:21" ht="15" customHeight="1" thickBot="1">
      <c r="A26" s="106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8"/>
    </row>
    <row r="27" spans="1:21" s="54" customFormat="1" ht="45">
      <c r="A27" s="147" t="s">
        <v>40</v>
      </c>
      <c r="B27" s="104">
        <v>0</v>
      </c>
      <c r="C27" s="104">
        <v>0</v>
      </c>
      <c r="D27" s="104">
        <v>294</v>
      </c>
      <c r="E27" s="104">
        <v>0</v>
      </c>
      <c r="F27" s="104">
        <v>33.445</v>
      </c>
      <c r="G27" s="104">
        <f>D27*(1-F27%)</f>
        <v>195.67169999999999</v>
      </c>
      <c r="H27" s="104"/>
      <c r="I27" s="102"/>
      <c r="J27" s="102"/>
      <c r="K27" s="42" t="s">
        <v>32</v>
      </c>
      <c r="L27" s="53">
        <v>3.2349999999999999</v>
      </c>
      <c r="M27" s="104"/>
      <c r="N27" s="104"/>
      <c r="O27" s="111">
        <f>L29</f>
        <v>19.2</v>
      </c>
      <c r="P27" s="111">
        <v>2.3507799999999999</v>
      </c>
      <c r="Q27" s="111">
        <f>B27+C27+G27+H27-J29-L29-N29-P27</f>
        <v>174.12092000000001</v>
      </c>
      <c r="R27" s="111">
        <v>674.61280999999997</v>
      </c>
      <c r="S27" s="111">
        <v>696.16359</v>
      </c>
      <c r="T27" s="111">
        <v>428.38986999999997</v>
      </c>
      <c r="U27" s="109" t="s">
        <v>41</v>
      </c>
    </row>
    <row r="28" spans="1:21" s="54" customFormat="1" ht="75">
      <c r="A28" s="148"/>
      <c r="B28" s="105"/>
      <c r="C28" s="105"/>
      <c r="D28" s="105"/>
      <c r="E28" s="105"/>
      <c r="F28" s="105"/>
      <c r="G28" s="105"/>
      <c r="H28" s="105"/>
      <c r="I28" s="103"/>
      <c r="J28" s="103"/>
      <c r="K28" s="33" t="s">
        <v>37</v>
      </c>
      <c r="L28" s="34">
        <v>15.965</v>
      </c>
      <c r="M28" s="105"/>
      <c r="N28" s="105"/>
      <c r="O28" s="170"/>
      <c r="P28" s="112"/>
      <c r="Q28" s="112"/>
      <c r="R28" s="112"/>
      <c r="S28" s="112"/>
      <c r="T28" s="112">
        <v>-267.77372000000003</v>
      </c>
      <c r="U28" s="110"/>
    </row>
    <row r="29" spans="1:21" s="54" customFormat="1" ht="15.75" thickBot="1">
      <c r="A29" s="149"/>
      <c r="B29" s="115"/>
      <c r="C29" s="115"/>
      <c r="D29" s="115"/>
      <c r="E29" s="115"/>
      <c r="F29" s="115"/>
      <c r="G29" s="115"/>
      <c r="H29" s="115"/>
      <c r="I29" s="55" t="s">
        <v>28</v>
      </c>
      <c r="J29" s="55">
        <v>0</v>
      </c>
      <c r="K29" s="55" t="s">
        <v>28</v>
      </c>
      <c r="L29" s="56">
        <v>19.2</v>
      </c>
      <c r="M29" s="50" t="s">
        <v>28</v>
      </c>
      <c r="N29" s="51">
        <v>0</v>
      </c>
      <c r="O29" s="171"/>
      <c r="P29" s="113"/>
      <c r="Q29" s="113"/>
      <c r="R29" s="113">
        <v>674.61280999999997</v>
      </c>
      <c r="S29" s="113">
        <v>696.16359</v>
      </c>
      <c r="T29" s="113">
        <v>428.38986999999997</v>
      </c>
      <c r="U29" s="57"/>
    </row>
    <row r="30" spans="1:21" ht="13.5" thickBot="1">
      <c r="A30" s="181"/>
      <c r="B30" s="182"/>
      <c r="C30" s="182"/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3"/>
    </row>
    <row r="31" spans="1:21" s="54" customFormat="1" ht="75.75" customHeight="1">
      <c r="A31" s="147" t="s">
        <v>42</v>
      </c>
      <c r="B31" s="120">
        <v>0</v>
      </c>
      <c r="C31" s="120">
        <v>0</v>
      </c>
      <c r="D31" s="120">
        <v>294</v>
      </c>
      <c r="E31" s="120">
        <v>0</v>
      </c>
      <c r="F31" s="120">
        <v>33.445</v>
      </c>
      <c r="G31" s="120">
        <f>D31*(1-F31%)</f>
        <v>195.67169999999999</v>
      </c>
      <c r="H31" s="120"/>
      <c r="I31" s="102"/>
      <c r="J31" s="102"/>
      <c r="K31" s="42" t="s">
        <v>32</v>
      </c>
      <c r="L31" s="42">
        <v>0.15</v>
      </c>
      <c r="M31" s="173"/>
      <c r="N31" s="173"/>
      <c r="O31" s="172">
        <f>L33</f>
        <v>4.54</v>
      </c>
      <c r="P31" s="111">
        <v>0</v>
      </c>
      <c r="Q31" s="111">
        <f>B31+C31+G31+H31-J33-L33-N33-P31</f>
        <v>191.1317</v>
      </c>
      <c r="R31" s="111">
        <v>700.49</v>
      </c>
      <c r="S31" s="111">
        <v>705.03</v>
      </c>
      <c r="T31" s="111">
        <v>-1562.0534399999999</v>
      </c>
      <c r="U31" s="109" t="s">
        <v>43</v>
      </c>
    </row>
    <row r="32" spans="1:21" s="54" customFormat="1" ht="75">
      <c r="A32" s="148"/>
      <c r="B32" s="121"/>
      <c r="C32" s="121"/>
      <c r="D32" s="121"/>
      <c r="E32" s="121"/>
      <c r="F32" s="121"/>
      <c r="G32" s="121"/>
      <c r="H32" s="121"/>
      <c r="I32" s="103"/>
      <c r="J32" s="103"/>
      <c r="K32" s="33" t="s">
        <v>37</v>
      </c>
      <c r="L32" s="33">
        <v>4.3899999999999997</v>
      </c>
      <c r="M32" s="174"/>
      <c r="N32" s="174"/>
      <c r="O32" s="170"/>
      <c r="P32" s="112"/>
      <c r="Q32" s="112"/>
      <c r="R32" s="112"/>
      <c r="S32" s="112"/>
      <c r="T32" s="112">
        <v>-2267.0834399999999</v>
      </c>
      <c r="U32" s="110">
        <v>-2267.08</v>
      </c>
    </row>
    <row r="33" spans="1:23" s="54" customFormat="1" ht="15.75" thickBot="1">
      <c r="A33" s="149"/>
      <c r="B33" s="122"/>
      <c r="C33" s="122"/>
      <c r="D33" s="122"/>
      <c r="E33" s="122"/>
      <c r="F33" s="122"/>
      <c r="G33" s="122"/>
      <c r="H33" s="122"/>
      <c r="I33" s="55" t="s">
        <v>28</v>
      </c>
      <c r="J33" s="55">
        <v>0</v>
      </c>
      <c r="K33" s="55" t="s">
        <v>28</v>
      </c>
      <c r="L33" s="55">
        <v>4.54</v>
      </c>
      <c r="M33" s="50" t="s">
        <v>28</v>
      </c>
      <c r="N33" s="51">
        <v>0</v>
      </c>
      <c r="O33" s="171"/>
      <c r="P33" s="113"/>
      <c r="Q33" s="113"/>
      <c r="R33" s="113">
        <v>700.49</v>
      </c>
      <c r="S33" s="113">
        <v>705.03</v>
      </c>
      <c r="T33" s="113">
        <v>-1562.0534399999999</v>
      </c>
      <c r="U33" s="58"/>
      <c r="W33" s="59"/>
    </row>
    <row r="34" spans="1:23" s="54" customFormat="1" ht="12.75" customHeight="1" thickBot="1">
      <c r="A34" s="184"/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</row>
    <row r="35" spans="1:23" s="64" customFormat="1" ht="15">
      <c r="A35" s="121" t="s">
        <v>44</v>
      </c>
      <c r="B35" s="121">
        <v>135.94999999999999</v>
      </c>
      <c r="C35" s="121">
        <v>0</v>
      </c>
      <c r="D35" s="121">
        <v>357</v>
      </c>
      <c r="E35" s="121">
        <v>0</v>
      </c>
      <c r="F35" s="121">
        <v>33.99</v>
      </c>
      <c r="G35" s="121">
        <f>D35*(1-F35%)</f>
        <v>235.65569999999997</v>
      </c>
      <c r="H35" s="121"/>
      <c r="I35" s="60" t="s">
        <v>45</v>
      </c>
      <c r="J35" s="61">
        <v>125.62</v>
      </c>
      <c r="K35" s="62" t="s">
        <v>78</v>
      </c>
      <c r="L35" s="62">
        <v>23.61</v>
      </c>
      <c r="M35" s="63"/>
      <c r="N35" s="63"/>
      <c r="O35" s="175">
        <f>L46</f>
        <v>757.94</v>
      </c>
      <c r="P35" s="172">
        <v>0</v>
      </c>
      <c r="Q35" s="111">
        <f>B35+C35+G35+H35-J46-L46-N46-P35</f>
        <v>-511.9543000000001</v>
      </c>
      <c r="R35" s="172">
        <v>649.36</v>
      </c>
      <c r="S35" s="172">
        <v>1532.92</v>
      </c>
      <c r="T35" s="172">
        <v>943.45</v>
      </c>
      <c r="U35" s="185" t="s">
        <v>46</v>
      </c>
    </row>
    <row r="36" spans="1:23" s="64" customFormat="1" ht="15">
      <c r="A36" s="121"/>
      <c r="B36" s="121"/>
      <c r="C36" s="121"/>
      <c r="D36" s="121"/>
      <c r="E36" s="121"/>
      <c r="F36" s="121"/>
      <c r="G36" s="121"/>
      <c r="H36" s="121"/>
      <c r="I36" s="65"/>
      <c r="J36" s="66"/>
      <c r="K36" s="67" t="s">
        <v>79</v>
      </c>
      <c r="L36" s="68">
        <v>68.569999999999993</v>
      </c>
      <c r="M36" s="69"/>
      <c r="N36" s="69"/>
      <c r="O36" s="168"/>
      <c r="P36" s="170"/>
      <c r="Q36" s="112"/>
      <c r="R36" s="170"/>
      <c r="S36" s="170"/>
      <c r="T36" s="170"/>
      <c r="U36" s="186"/>
    </row>
    <row r="37" spans="1:23" s="64" customFormat="1" ht="45">
      <c r="A37" s="121"/>
      <c r="B37" s="121"/>
      <c r="C37" s="121"/>
      <c r="D37" s="121"/>
      <c r="E37" s="121"/>
      <c r="F37" s="121"/>
      <c r="G37" s="121"/>
      <c r="H37" s="121"/>
      <c r="I37" s="65"/>
      <c r="J37" s="66"/>
      <c r="K37" s="67" t="s">
        <v>80</v>
      </c>
      <c r="L37" s="68">
        <v>94.88</v>
      </c>
      <c r="M37" s="69"/>
      <c r="N37" s="69"/>
      <c r="O37" s="168"/>
      <c r="P37" s="170"/>
      <c r="Q37" s="112"/>
      <c r="R37" s="170"/>
      <c r="S37" s="170"/>
      <c r="T37" s="170"/>
      <c r="U37" s="186"/>
    </row>
    <row r="38" spans="1:23" s="64" customFormat="1" ht="30">
      <c r="A38" s="121"/>
      <c r="B38" s="121"/>
      <c r="C38" s="121"/>
      <c r="D38" s="121"/>
      <c r="E38" s="121"/>
      <c r="F38" s="121"/>
      <c r="G38" s="121"/>
      <c r="H38" s="121"/>
      <c r="I38" s="65"/>
      <c r="J38" s="66"/>
      <c r="K38" s="67" t="s">
        <v>81</v>
      </c>
      <c r="L38" s="68">
        <v>104.11</v>
      </c>
      <c r="M38" s="69"/>
      <c r="N38" s="69"/>
      <c r="O38" s="168"/>
      <c r="P38" s="170"/>
      <c r="Q38" s="112"/>
      <c r="R38" s="170"/>
      <c r="S38" s="170"/>
      <c r="T38" s="170"/>
      <c r="U38" s="186"/>
    </row>
    <row r="39" spans="1:23" s="64" customFormat="1" ht="30">
      <c r="A39" s="121"/>
      <c r="B39" s="121"/>
      <c r="C39" s="121"/>
      <c r="D39" s="121"/>
      <c r="E39" s="121"/>
      <c r="F39" s="121"/>
      <c r="G39" s="121"/>
      <c r="H39" s="121"/>
      <c r="I39" s="65"/>
      <c r="J39" s="66"/>
      <c r="K39" s="67" t="s">
        <v>82</v>
      </c>
      <c r="L39" s="68">
        <v>42.4</v>
      </c>
      <c r="M39" s="69"/>
      <c r="N39" s="69"/>
      <c r="O39" s="168"/>
      <c r="P39" s="170"/>
      <c r="Q39" s="112"/>
      <c r="R39" s="170"/>
      <c r="S39" s="170"/>
      <c r="T39" s="170"/>
      <c r="U39" s="186"/>
    </row>
    <row r="40" spans="1:23" s="64" customFormat="1" ht="30">
      <c r="A40" s="121"/>
      <c r="B40" s="121"/>
      <c r="C40" s="121"/>
      <c r="D40" s="121"/>
      <c r="E40" s="121"/>
      <c r="F40" s="121"/>
      <c r="G40" s="121"/>
      <c r="H40" s="121"/>
      <c r="I40" s="65"/>
      <c r="J40" s="66"/>
      <c r="K40" s="67" t="s">
        <v>83</v>
      </c>
      <c r="L40" s="68">
        <v>149.59</v>
      </c>
      <c r="M40" s="69"/>
      <c r="N40" s="69"/>
      <c r="O40" s="168"/>
      <c r="P40" s="170"/>
      <c r="Q40" s="112"/>
      <c r="R40" s="170"/>
      <c r="S40" s="170"/>
      <c r="T40" s="170"/>
      <c r="U40" s="186"/>
    </row>
    <row r="41" spans="1:23" s="64" customFormat="1" ht="30">
      <c r="A41" s="121"/>
      <c r="B41" s="121"/>
      <c r="C41" s="121"/>
      <c r="D41" s="121"/>
      <c r="E41" s="121"/>
      <c r="F41" s="121"/>
      <c r="G41" s="121"/>
      <c r="H41" s="121"/>
      <c r="I41" s="65"/>
      <c r="J41" s="66"/>
      <c r="K41" s="67" t="s">
        <v>84</v>
      </c>
      <c r="L41" s="68">
        <v>42.25</v>
      </c>
      <c r="M41" s="69"/>
      <c r="N41" s="69"/>
      <c r="O41" s="168"/>
      <c r="P41" s="170"/>
      <c r="Q41" s="112"/>
      <c r="R41" s="170"/>
      <c r="S41" s="170"/>
      <c r="T41" s="170"/>
      <c r="U41" s="186"/>
    </row>
    <row r="42" spans="1:23" s="64" customFormat="1" ht="15">
      <c r="A42" s="121"/>
      <c r="B42" s="121"/>
      <c r="C42" s="121"/>
      <c r="D42" s="121"/>
      <c r="E42" s="121"/>
      <c r="F42" s="121"/>
      <c r="G42" s="121"/>
      <c r="H42" s="121"/>
      <c r="I42" s="65"/>
      <c r="J42" s="66"/>
      <c r="K42" s="67" t="s">
        <v>85</v>
      </c>
      <c r="L42" s="68">
        <v>110.83</v>
      </c>
      <c r="M42" s="69"/>
      <c r="N42" s="69"/>
      <c r="O42" s="168"/>
      <c r="P42" s="170"/>
      <c r="Q42" s="112"/>
      <c r="R42" s="170"/>
      <c r="S42" s="170"/>
      <c r="T42" s="170"/>
      <c r="U42" s="186"/>
    </row>
    <row r="43" spans="1:23" s="64" customFormat="1" ht="30">
      <c r="A43" s="121"/>
      <c r="B43" s="121"/>
      <c r="C43" s="121"/>
      <c r="D43" s="121"/>
      <c r="E43" s="121"/>
      <c r="F43" s="121"/>
      <c r="G43" s="121"/>
      <c r="H43" s="121"/>
      <c r="I43" s="65"/>
      <c r="J43" s="66"/>
      <c r="K43" s="67" t="s">
        <v>86</v>
      </c>
      <c r="L43" s="68">
        <v>110.99</v>
      </c>
      <c r="M43" s="69"/>
      <c r="N43" s="69"/>
      <c r="O43" s="168"/>
      <c r="P43" s="170"/>
      <c r="Q43" s="112"/>
      <c r="R43" s="170"/>
      <c r="S43" s="170"/>
      <c r="T43" s="170"/>
      <c r="U43" s="186"/>
    </row>
    <row r="44" spans="1:23" s="64" customFormat="1" ht="30">
      <c r="A44" s="121"/>
      <c r="B44" s="121"/>
      <c r="C44" s="121"/>
      <c r="D44" s="121"/>
      <c r="E44" s="121"/>
      <c r="F44" s="121"/>
      <c r="G44" s="121"/>
      <c r="H44" s="121"/>
      <c r="I44" s="65"/>
      <c r="J44" s="66"/>
      <c r="K44" s="67" t="s">
        <v>87</v>
      </c>
      <c r="L44" s="68">
        <v>10.33</v>
      </c>
      <c r="M44" s="69"/>
      <c r="N44" s="69"/>
      <c r="O44" s="168"/>
      <c r="P44" s="170"/>
      <c r="Q44" s="112"/>
      <c r="R44" s="170"/>
      <c r="S44" s="170"/>
      <c r="T44" s="170"/>
      <c r="U44" s="186"/>
    </row>
    <row r="45" spans="1:23" s="64" customFormat="1" ht="15">
      <c r="A45" s="121"/>
      <c r="B45" s="121"/>
      <c r="C45" s="121"/>
      <c r="D45" s="121"/>
      <c r="E45" s="121"/>
      <c r="F45" s="121"/>
      <c r="G45" s="121"/>
      <c r="H45" s="121"/>
      <c r="I45" s="65"/>
      <c r="J45" s="66"/>
      <c r="K45" s="67" t="s">
        <v>88</v>
      </c>
      <c r="L45" s="68">
        <v>0.38</v>
      </c>
      <c r="M45" s="69"/>
      <c r="N45" s="69"/>
      <c r="O45" s="168"/>
      <c r="P45" s="170"/>
      <c r="Q45" s="112"/>
      <c r="R45" s="170"/>
      <c r="S45" s="170"/>
      <c r="T45" s="170"/>
      <c r="U45" s="187"/>
    </row>
    <row r="46" spans="1:23" s="54" customFormat="1" ht="15.75" customHeight="1" thickBot="1">
      <c r="A46" s="121"/>
      <c r="B46" s="121"/>
      <c r="C46" s="121"/>
      <c r="D46" s="121"/>
      <c r="E46" s="121"/>
      <c r="F46" s="121"/>
      <c r="G46" s="121"/>
      <c r="H46" s="121"/>
      <c r="I46" s="55" t="s">
        <v>28</v>
      </c>
      <c r="J46" s="56">
        <v>125.62</v>
      </c>
      <c r="K46" s="55"/>
      <c r="L46" s="55">
        <f>SUM(L35:L45)</f>
        <v>757.94</v>
      </c>
      <c r="M46" s="55" t="s">
        <v>28</v>
      </c>
      <c r="N46" s="55">
        <v>0</v>
      </c>
      <c r="O46" s="169"/>
      <c r="P46" s="171"/>
      <c r="Q46" s="171"/>
      <c r="R46" s="171">
        <v>649.36</v>
      </c>
      <c r="S46" s="171">
        <v>1532.92</v>
      </c>
      <c r="T46" s="171">
        <v>943.45</v>
      </c>
      <c r="U46" s="58"/>
    </row>
    <row r="47" spans="1:23" s="54" customFormat="1" ht="15">
      <c r="A47" s="70"/>
      <c r="B47" s="70"/>
      <c r="C47" s="70"/>
      <c r="D47" s="71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</row>
    <row r="48" spans="1:23" s="72" customFormat="1" ht="15" customHeight="1" thickBot="1">
      <c r="A48" s="144" t="s">
        <v>60</v>
      </c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6"/>
    </row>
    <row r="49" spans="1:21" s="44" customFormat="1" ht="60" customHeight="1">
      <c r="A49" s="188" t="s">
        <v>47</v>
      </c>
      <c r="B49" s="172">
        <v>0</v>
      </c>
      <c r="C49" s="172">
        <v>0</v>
      </c>
      <c r="D49" s="172">
        <v>630</v>
      </c>
      <c r="E49" s="172">
        <v>0</v>
      </c>
      <c r="F49" s="172">
        <v>20.9605</v>
      </c>
      <c r="G49" s="192">
        <f>D49*(1-F49%)</f>
        <v>497.94884999999999</v>
      </c>
      <c r="H49" s="172"/>
      <c r="I49" s="42" t="s">
        <v>54</v>
      </c>
      <c r="J49" s="43">
        <v>1530.82</v>
      </c>
      <c r="K49" s="73" t="s">
        <v>89</v>
      </c>
      <c r="L49" s="74">
        <v>109.09715</v>
      </c>
      <c r="M49" s="172"/>
      <c r="N49" s="172"/>
      <c r="O49" s="111">
        <f>L61+N61</f>
        <v>1317.8840910000004</v>
      </c>
      <c r="P49" s="111">
        <f>2454.18-L61</f>
        <v>1136.2959089999995</v>
      </c>
      <c r="Q49" s="111">
        <f>B49+C49+G49+H49-J61-L61-N61-P49</f>
        <v>-3487.0511499999998</v>
      </c>
      <c r="R49" s="195">
        <v>1103.6099999999999</v>
      </c>
      <c r="S49" s="176">
        <f>J61+L61+N61+P49+R49</f>
        <v>5088.6099999999997</v>
      </c>
      <c r="T49" s="198">
        <v>4690.1963500000002</v>
      </c>
      <c r="U49" s="201" t="s">
        <v>48</v>
      </c>
    </row>
    <row r="50" spans="1:21" s="44" customFormat="1" ht="25.5">
      <c r="A50" s="189"/>
      <c r="B50" s="170"/>
      <c r="C50" s="170"/>
      <c r="D50" s="170"/>
      <c r="E50" s="170"/>
      <c r="F50" s="170"/>
      <c r="G50" s="193"/>
      <c r="H50" s="170"/>
      <c r="I50" s="75"/>
      <c r="J50" s="76"/>
      <c r="K50" s="77" t="s">
        <v>90</v>
      </c>
      <c r="L50" s="78">
        <v>890.36528730000009</v>
      </c>
      <c r="M50" s="170"/>
      <c r="N50" s="170"/>
      <c r="O50" s="170"/>
      <c r="P50" s="112"/>
      <c r="Q50" s="112"/>
      <c r="R50" s="196"/>
      <c r="S50" s="196"/>
      <c r="T50" s="199"/>
      <c r="U50" s="202"/>
    </row>
    <row r="51" spans="1:21" s="44" customFormat="1" ht="15">
      <c r="A51" s="189"/>
      <c r="B51" s="170"/>
      <c r="C51" s="170"/>
      <c r="D51" s="170"/>
      <c r="E51" s="170"/>
      <c r="F51" s="170"/>
      <c r="G51" s="193"/>
      <c r="H51" s="170"/>
      <c r="I51" s="75"/>
      <c r="J51" s="76"/>
      <c r="K51" s="77" t="s">
        <v>91</v>
      </c>
      <c r="L51" s="78">
        <v>10.7253533</v>
      </c>
      <c r="M51" s="170"/>
      <c r="N51" s="170"/>
      <c r="O51" s="170"/>
      <c r="P51" s="112"/>
      <c r="Q51" s="112"/>
      <c r="R51" s="196"/>
      <c r="S51" s="196"/>
      <c r="T51" s="199"/>
      <c r="U51" s="202"/>
    </row>
    <row r="52" spans="1:21" s="44" customFormat="1" ht="15">
      <c r="A52" s="189"/>
      <c r="B52" s="170"/>
      <c r="C52" s="170"/>
      <c r="D52" s="170"/>
      <c r="E52" s="170"/>
      <c r="F52" s="170"/>
      <c r="G52" s="193"/>
      <c r="H52" s="170"/>
      <c r="I52" s="75"/>
      <c r="J52" s="76"/>
      <c r="K52" s="77" t="s">
        <v>92</v>
      </c>
      <c r="L52" s="78">
        <v>23.337561800000003</v>
      </c>
      <c r="M52" s="170"/>
      <c r="N52" s="170"/>
      <c r="O52" s="170"/>
      <c r="P52" s="112"/>
      <c r="Q52" s="112"/>
      <c r="R52" s="196"/>
      <c r="S52" s="196"/>
      <c r="T52" s="199"/>
      <c r="U52" s="202"/>
    </row>
    <row r="53" spans="1:21" s="44" customFormat="1" ht="15">
      <c r="A53" s="189"/>
      <c r="B53" s="170"/>
      <c r="C53" s="170"/>
      <c r="D53" s="170"/>
      <c r="E53" s="170"/>
      <c r="F53" s="170"/>
      <c r="G53" s="193"/>
      <c r="H53" s="170"/>
      <c r="I53" s="75"/>
      <c r="J53" s="76"/>
      <c r="K53" s="77" t="s">
        <v>93</v>
      </c>
      <c r="L53" s="78">
        <v>19.181732400000001</v>
      </c>
      <c r="M53" s="170"/>
      <c r="N53" s="170"/>
      <c r="O53" s="170"/>
      <c r="P53" s="112"/>
      <c r="Q53" s="112"/>
      <c r="R53" s="196"/>
      <c r="S53" s="196"/>
      <c r="T53" s="199"/>
      <c r="U53" s="202"/>
    </row>
    <row r="54" spans="1:21" s="44" customFormat="1" ht="15">
      <c r="A54" s="189"/>
      <c r="B54" s="170"/>
      <c r="C54" s="170"/>
      <c r="D54" s="170"/>
      <c r="E54" s="170"/>
      <c r="F54" s="170"/>
      <c r="G54" s="193"/>
      <c r="H54" s="170"/>
      <c r="I54" s="75"/>
      <c r="J54" s="76"/>
      <c r="K54" s="77" t="s">
        <v>79</v>
      </c>
      <c r="L54" s="78">
        <v>36.154659799999997</v>
      </c>
      <c r="M54" s="170"/>
      <c r="N54" s="170"/>
      <c r="O54" s="170"/>
      <c r="P54" s="112"/>
      <c r="Q54" s="112"/>
      <c r="R54" s="196"/>
      <c r="S54" s="196"/>
      <c r="T54" s="199"/>
      <c r="U54" s="202"/>
    </row>
    <row r="55" spans="1:21" s="44" customFormat="1" ht="25.5">
      <c r="A55" s="189"/>
      <c r="B55" s="170"/>
      <c r="C55" s="170"/>
      <c r="D55" s="170"/>
      <c r="E55" s="170"/>
      <c r="F55" s="170"/>
      <c r="G55" s="193"/>
      <c r="H55" s="170"/>
      <c r="I55" s="75"/>
      <c r="J55" s="76"/>
      <c r="K55" s="77" t="s">
        <v>82</v>
      </c>
      <c r="L55" s="78">
        <v>26.0601816</v>
      </c>
      <c r="M55" s="170"/>
      <c r="N55" s="170"/>
      <c r="O55" s="170"/>
      <c r="P55" s="112"/>
      <c r="Q55" s="112"/>
      <c r="R55" s="196"/>
      <c r="S55" s="196"/>
      <c r="T55" s="199"/>
      <c r="U55" s="202"/>
    </row>
    <row r="56" spans="1:21" s="44" customFormat="1" ht="25.5">
      <c r="A56" s="189"/>
      <c r="B56" s="170"/>
      <c r="C56" s="170"/>
      <c r="D56" s="170"/>
      <c r="E56" s="170"/>
      <c r="F56" s="170"/>
      <c r="G56" s="193"/>
      <c r="H56" s="170"/>
      <c r="I56" s="75"/>
      <c r="J56" s="76"/>
      <c r="K56" s="77" t="s">
        <v>94</v>
      </c>
      <c r="L56" s="78">
        <v>11.0322</v>
      </c>
      <c r="M56" s="170"/>
      <c r="N56" s="170"/>
      <c r="O56" s="170"/>
      <c r="P56" s="112"/>
      <c r="Q56" s="112"/>
      <c r="R56" s="196"/>
      <c r="S56" s="196"/>
      <c r="T56" s="199"/>
      <c r="U56" s="202"/>
    </row>
    <row r="57" spans="1:21" s="44" customFormat="1" ht="25.5">
      <c r="A57" s="189"/>
      <c r="B57" s="170"/>
      <c r="C57" s="170"/>
      <c r="D57" s="170"/>
      <c r="E57" s="170"/>
      <c r="F57" s="170"/>
      <c r="G57" s="193"/>
      <c r="H57" s="170"/>
      <c r="I57" s="75"/>
      <c r="J57" s="76"/>
      <c r="K57" s="77" t="s">
        <v>95</v>
      </c>
      <c r="L57" s="78">
        <v>55.189833899999996</v>
      </c>
      <c r="M57" s="170"/>
      <c r="N57" s="170"/>
      <c r="O57" s="170"/>
      <c r="P57" s="112"/>
      <c r="Q57" s="112"/>
      <c r="R57" s="196"/>
      <c r="S57" s="196"/>
      <c r="T57" s="199"/>
      <c r="U57" s="202"/>
    </row>
    <row r="58" spans="1:21" s="44" customFormat="1" ht="25.5">
      <c r="A58" s="189"/>
      <c r="B58" s="170"/>
      <c r="C58" s="170"/>
      <c r="D58" s="170"/>
      <c r="E58" s="170"/>
      <c r="F58" s="170"/>
      <c r="G58" s="193"/>
      <c r="H58" s="170"/>
      <c r="I58" s="75"/>
      <c r="J58" s="76"/>
      <c r="K58" s="77" t="s">
        <v>96</v>
      </c>
      <c r="L58" s="78">
        <v>60.212743499999995</v>
      </c>
      <c r="M58" s="170"/>
      <c r="N58" s="170"/>
      <c r="O58" s="170"/>
      <c r="P58" s="112"/>
      <c r="Q58" s="112"/>
      <c r="R58" s="196"/>
      <c r="S58" s="196"/>
      <c r="T58" s="199"/>
      <c r="U58" s="202"/>
    </row>
    <row r="59" spans="1:21" s="44" customFormat="1" ht="15">
      <c r="A59" s="189"/>
      <c r="B59" s="170"/>
      <c r="C59" s="170"/>
      <c r="D59" s="170"/>
      <c r="E59" s="170"/>
      <c r="F59" s="170"/>
      <c r="G59" s="193"/>
      <c r="H59" s="170"/>
      <c r="I59" s="75"/>
      <c r="J59" s="76"/>
      <c r="K59" s="77" t="s">
        <v>97</v>
      </c>
      <c r="L59" s="78">
        <v>42.475587400000002</v>
      </c>
      <c r="M59" s="170"/>
      <c r="N59" s="170"/>
      <c r="O59" s="170"/>
      <c r="P59" s="112"/>
      <c r="Q59" s="112"/>
      <c r="R59" s="196"/>
      <c r="S59" s="196"/>
      <c r="T59" s="199"/>
      <c r="U59" s="202"/>
    </row>
    <row r="60" spans="1:21" s="44" customFormat="1" ht="15">
      <c r="A60" s="190"/>
      <c r="B60" s="191"/>
      <c r="C60" s="191"/>
      <c r="D60" s="191"/>
      <c r="E60" s="191"/>
      <c r="F60" s="191"/>
      <c r="G60" s="194"/>
      <c r="H60" s="191"/>
      <c r="I60" s="75"/>
      <c r="J60" s="76"/>
      <c r="K60" s="77" t="s">
        <v>98</v>
      </c>
      <c r="L60" s="78">
        <v>34.0518</v>
      </c>
      <c r="M60" s="191"/>
      <c r="N60" s="191"/>
      <c r="O60" s="170"/>
      <c r="P60" s="112"/>
      <c r="Q60" s="112"/>
      <c r="R60" s="196"/>
      <c r="S60" s="196"/>
      <c r="T60" s="199"/>
      <c r="U60" s="202"/>
    </row>
    <row r="61" spans="1:21" s="86" customFormat="1" ht="17.45" customHeight="1" thickBot="1">
      <c r="A61" s="79"/>
      <c r="B61" s="80"/>
      <c r="C61" s="80"/>
      <c r="D61" s="81"/>
      <c r="E61" s="81"/>
      <c r="F61" s="81"/>
      <c r="G61" s="81"/>
      <c r="H61" s="81"/>
      <c r="I61" s="82" t="s">
        <v>28</v>
      </c>
      <c r="J61" s="82">
        <v>1530.82</v>
      </c>
      <c r="K61" s="82" t="s">
        <v>28</v>
      </c>
      <c r="L61" s="83">
        <f>SUM(L49:L60)</f>
        <v>1317.8840910000004</v>
      </c>
      <c r="M61" s="84" t="s">
        <v>28</v>
      </c>
      <c r="N61" s="85">
        <v>0</v>
      </c>
      <c r="O61" s="171"/>
      <c r="P61" s="113"/>
      <c r="Q61" s="113"/>
      <c r="R61" s="197">
        <v>1103.6099999999999</v>
      </c>
      <c r="S61" s="197">
        <v>5088.6099999999997</v>
      </c>
      <c r="T61" s="200">
        <v>4690.1963500000002</v>
      </c>
      <c r="U61" s="203"/>
    </row>
    <row r="62" spans="1:21" s="44" customFormat="1" ht="25.5">
      <c r="A62" s="204" t="s">
        <v>49</v>
      </c>
      <c r="B62" s="121">
        <v>0</v>
      </c>
      <c r="C62" s="121">
        <v>0</v>
      </c>
      <c r="D62" s="121">
        <v>735</v>
      </c>
      <c r="E62" s="121">
        <v>0</v>
      </c>
      <c r="F62" s="121">
        <v>21.3416</v>
      </c>
      <c r="G62" s="121">
        <f>D62*(1-F62%)</f>
        <v>578.13923999999997</v>
      </c>
      <c r="H62" s="121"/>
      <c r="I62" s="172" t="s">
        <v>63</v>
      </c>
      <c r="J62" s="111">
        <v>238.05</v>
      </c>
      <c r="K62" s="87" t="s">
        <v>99</v>
      </c>
      <c r="L62" s="88">
        <v>12.495559999999999</v>
      </c>
      <c r="M62" s="175"/>
      <c r="N62" s="175"/>
      <c r="O62" s="167">
        <f>L72+N72</f>
        <v>1704.0219900999998</v>
      </c>
      <c r="P62" s="111">
        <v>3.6</v>
      </c>
      <c r="Q62" s="111">
        <f>B62+C62+G62+H62-J72-L72-N72-P62</f>
        <v>-1367.5327500999997</v>
      </c>
      <c r="R62" s="195">
        <v>1492.915</v>
      </c>
      <c r="S62" s="176">
        <f>J72+L72+N72+P62+R62</f>
        <v>3438.5869900999996</v>
      </c>
      <c r="T62" s="195">
        <v>2270.94</v>
      </c>
      <c r="U62" s="185" t="s">
        <v>100</v>
      </c>
    </row>
    <row r="63" spans="1:21" s="44" customFormat="1" ht="25.5">
      <c r="A63" s="205"/>
      <c r="B63" s="121"/>
      <c r="C63" s="121"/>
      <c r="D63" s="121"/>
      <c r="E63" s="121"/>
      <c r="F63" s="121"/>
      <c r="G63" s="121"/>
      <c r="H63" s="121"/>
      <c r="I63" s="170"/>
      <c r="J63" s="112"/>
      <c r="K63" s="87" t="s">
        <v>90</v>
      </c>
      <c r="L63" s="88">
        <v>1421.62681</v>
      </c>
      <c r="M63" s="168"/>
      <c r="N63" s="168"/>
      <c r="O63" s="168"/>
      <c r="P63" s="112"/>
      <c r="Q63" s="112"/>
      <c r="R63" s="196"/>
      <c r="S63" s="196"/>
      <c r="T63" s="196"/>
      <c r="U63" s="186"/>
    </row>
    <row r="64" spans="1:21" s="44" customFormat="1" ht="51">
      <c r="A64" s="205"/>
      <c r="B64" s="121"/>
      <c r="C64" s="121"/>
      <c r="D64" s="121"/>
      <c r="E64" s="121"/>
      <c r="F64" s="121"/>
      <c r="G64" s="121"/>
      <c r="H64" s="121"/>
      <c r="I64" s="170"/>
      <c r="J64" s="112"/>
      <c r="K64" s="87" t="s">
        <v>101</v>
      </c>
      <c r="L64" s="88">
        <v>62.812391599999998</v>
      </c>
      <c r="M64" s="168"/>
      <c r="N64" s="168"/>
      <c r="O64" s="168"/>
      <c r="P64" s="112"/>
      <c r="Q64" s="112"/>
      <c r="R64" s="196"/>
      <c r="S64" s="196"/>
      <c r="T64" s="196"/>
      <c r="U64" s="186"/>
    </row>
    <row r="65" spans="1:21" s="44" customFormat="1" ht="25.5">
      <c r="A65" s="205"/>
      <c r="B65" s="121"/>
      <c r="C65" s="121"/>
      <c r="D65" s="121"/>
      <c r="E65" s="121"/>
      <c r="F65" s="121"/>
      <c r="G65" s="121"/>
      <c r="H65" s="121"/>
      <c r="I65" s="170"/>
      <c r="J65" s="112"/>
      <c r="K65" s="89" t="s">
        <v>102</v>
      </c>
      <c r="L65" s="88">
        <v>41.181354300000002</v>
      </c>
      <c r="M65" s="168"/>
      <c r="N65" s="168"/>
      <c r="O65" s="168"/>
      <c r="P65" s="112"/>
      <c r="Q65" s="112"/>
      <c r="R65" s="196"/>
      <c r="S65" s="196"/>
      <c r="T65" s="196"/>
      <c r="U65" s="186"/>
    </row>
    <row r="66" spans="1:21" s="44" customFormat="1" ht="25.5">
      <c r="A66" s="205"/>
      <c r="B66" s="121"/>
      <c r="C66" s="121"/>
      <c r="D66" s="121"/>
      <c r="E66" s="121"/>
      <c r="F66" s="121"/>
      <c r="G66" s="121"/>
      <c r="H66" s="121"/>
      <c r="I66" s="170"/>
      <c r="J66" s="112"/>
      <c r="K66" s="89" t="s">
        <v>96</v>
      </c>
      <c r="L66" s="88">
        <v>53.434921199999998</v>
      </c>
      <c r="M66" s="168"/>
      <c r="N66" s="168"/>
      <c r="O66" s="168"/>
      <c r="P66" s="112"/>
      <c r="Q66" s="112"/>
      <c r="R66" s="196"/>
      <c r="S66" s="196"/>
      <c r="T66" s="196"/>
      <c r="U66" s="186"/>
    </row>
    <row r="67" spans="1:21" s="44" customFormat="1" ht="15">
      <c r="A67" s="205"/>
      <c r="B67" s="121"/>
      <c r="C67" s="121"/>
      <c r="D67" s="121"/>
      <c r="E67" s="121"/>
      <c r="F67" s="121"/>
      <c r="G67" s="121"/>
      <c r="H67" s="121"/>
      <c r="I67" s="170"/>
      <c r="J67" s="112"/>
      <c r="K67" s="89" t="s">
        <v>103</v>
      </c>
      <c r="L67" s="88">
        <v>0.27589000000000002</v>
      </c>
      <c r="M67" s="168"/>
      <c r="N67" s="168"/>
      <c r="O67" s="168"/>
      <c r="P67" s="112"/>
      <c r="Q67" s="112"/>
      <c r="R67" s="196"/>
      <c r="S67" s="196"/>
      <c r="T67" s="196"/>
      <c r="U67" s="186"/>
    </row>
    <row r="68" spans="1:21" s="44" customFormat="1" ht="25.5">
      <c r="A68" s="205"/>
      <c r="B68" s="121"/>
      <c r="C68" s="121"/>
      <c r="D68" s="121"/>
      <c r="E68" s="121"/>
      <c r="F68" s="121"/>
      <c r="G68" s="121"/>
      <c r="H68" s="121"/>
      <c r="I68" s="170"/>
      <c r="J68" s="112"/>
      <c r="K68" s="89" t="s">
        <v>89</v>
      </c>
      <c r="L68" s="88">
        <v>57.171533000000011</v>
      </c>
      <c r="M68" s="168"/>
      <c r="N68" s="168"/>
      <c r="O68" s="168"/>
      <c r="P68" s="112"/>
      <c r="Q68" s="112"/>
      <c r="R68" s="196"/>
      <c r="S68" s="196"/>
      <c r="T68" s="196"/>
      <c r="U68" s="186"/>
    </row>
    <row r="69" spans="1:21" s="44" customFormat="1" ht="15">
      <c r="A69" s="205"/>
      <c r="B69" s="121"/>
      <c r="C69" s="121"/>
      <c r="D69" s="121"/>
      <c r="E69" s="121"/>
      <c r="F69" s="121"/>
      <c r="G69" s="121"/>
      <c r="H69" s="121"/>
      <c r="I69" s="170"/>
      <c r="J69" s="112"/>
      <c r="K69" s="89" t="s">
        <v>104</v>
      </c>
      <c r="L69" s="88">
        <v>4.3674200000000001</v>
      </c>
      <c r="M69" s="168"/>
      <c r="N69" s="168"/>
      <c r="O69" s="168"/>
      <c r="P69" s="112"/>
      <c r="Q69" s="112"/>
      <c r="R69" s="196"/>
      <c r="S69" s="196"/>
      <c r="T69" s="196"/>
      <c r="U69" s="186"/>
    </row>
    <row r="70" spans="1:21" s="44" customFormat="1" ht="15.75">
      <c r="A70" s="205"/>
      <c r="B70" s="121"/>
      <c r="C70" s="121"/>
      <c r="D70" s="121"/>
      <c r="E70" s="121"/>
      <c r="F70" s="121"/>
      <c r="G70" s="121"/>
      <c r="H70" s="121"/>
      <c r="I70" s="170"/>
      <c r="J70" s="112"/>
      <c r="K70" s="16" t="s">
        <v>98</v>
      </c>
      <c r="L70" s="90">
        <v>1.11036</v>
      </c>
      <c r="M70" s="168"/>
      <c r="N70" s="168"/>
      <c r="O70" s="168"/>
      <c r="P70" s="112"/>
      <c r="Q70" s="112"/>
      <c r="R70" s="196"/>
      <c r="S70" s="196"/>
      <c r="T70" s="196"/>
      <c r="U70" s="186"/>
    </row>
    <row r="71" spans="1:21" s="44" customFormat="1" ht="31.5">
      <c r="A71" s="206"/>
      <c r="B71" s="121"/>
      <c r="C71" s="121"/>
      <c r="D71" s="121"/>
      <c r="E71" s="121"/>
      <c r="F71" s="121"/>
      <c r="G71" s="121"/>
      <c r="H71" s="121"/>
      <c r="I71" s="191"/>
      <c r="J71" s="220"/>
      <c r="K71" s="17" t="s">
        <v>58</v>
      </c>
      <c r="L71" s="90">
        <v>49.545749999999998</v>
      </c>
      <c r="M71" s="221"/>
      <c r="N71" s="221"/>
      <c r="O71" s="168"/>
      <c r="P71" s="112"/>
      <c r="Q71" s="112"/>
      <c r="R71" s="196"/>
      <c r="S71" s="196"/>
      <c r="T71" s="196"/>
      <c r="U71" s="186"/>
    </row>
    <row r="72" spans="1:21" s="54" customFormat="1" ht="15.75" thickBot="1">
      <c r="A72" s="91"/>
      <c r="B72" s="92"/>
      <c r="C72" s="92"/>
      <c r="D72" s="93"/>
      <c r="E72" s="92"/>
      <c r="F72" s="92"/>
      <c r="G72" s="94"/>
      <c r="H72" s="92"/>
      <c r="I72" s="55" t="s">
        <v>28</v>
      </c>
      <c r="J72" s="56">
        <f>J62</f>
        <v>238.05</v>
      </c>
      <c r="K72" s="55" t="s">
        <v>28</v>
      </c>
      <c r="L72" s="56">
        <f>SUM(L62:L71)</f>
        <v>1704.0219900999998</v>
      </c>
      <c r="M72" s="55" t="s">
        <v>28</v>
      </c>
      <c r="N72" s="55">
        <v>0</v>
      </c>
      <c r="O72" s="169"/>
      <c r="P72" s="113">
        <v>1605.79036</v>
      </c>
      <c r="Q72" s="113"/>
      <c r="R72" s="197">
        <v>1492.915</v>
      </c>
      <c r="S72" s="197">
        <v>3325.2091493999997</v>
      </c>
      <c r="T72" s="197">
        <v>2270.94</v>
      </c>
      <c r="U72" s="186"/>
    </row>
    <row r="73" spans="1:21" ht="28.9" customHeight="1">
      <c r="A73" s="207" t="s">
        <v>50</v>
      </c>
      <c r="B73" s="175">
        <v>0</v>
      </c>
      <c r="C73" s="175">
        <v>0</v>
      </c>
      <c r="D73" s="175">
        <v>840</v>
      </c>
      <c r="E73" s="175">
        <v>0</v>
      </c>
      <c r="F73" s="175">
        <v>21.3416</v>
      </c>
      <c r="G73" s="167">
        <f>D73*(1-F73%)</f>
        <v>660.73055999999997</v>
      </c>
      <c r="H73" s="175"/>
      <c r="I73" s="172" t="s">
        <v>63</v>
      </c>
      <c r="J73" s="167">
        <v>56.211210000000001</v>
      </c>
      <c r="K73" s="95" t="s">
        <v>105</v>
      </c>
      <c r="L73" s="78">
        <v>0.15989949999999997</v>
      </c>
      <c r="M73" s="96"/>
      <c r="N73" s="96"/>
      <c r="O73" s="211">
        <f>L77+N77</f>
        <v>308.12320039999997</v>
      </c>
      <c r="P73" s="211">
        <v>3.59</v>
      </c>
      <c r="Q73" s="211">
        <f>+G73+H73+J73-L77-N77-O77-P73</f>
        <v>405.22856960000007</v>
      </c>
      <c r="R73" s="211">
        <v>2924.6995999999999</v>
      </c>
      <c r="S73" s="211">
        <f>J77+L77+N77+P73+R73</f>
        <v>3292.6240103999999</v>
      </c>
      <c r="T73" s="214">
        <v>2943.3918122000005</v>
      </c>
      <c r="U73" s="217" t="s">
        <v>75</v>
      </c>
    </row>
    <row r="74" spans="1:21" ht="15">
      <c r="A74" s="208"/>
      <c r="B74" s="168"/>
      <c r="C74" s="168"/>
      <c r="D74" s="168"/>
      <c r="E74" s="168"/>
      <c r="F74" s="168"/>
      <c r="G74" s="179"/>
      <c r="H74" s="168"/>
      <c r="I74" s="170"/>
      <c r="J74" s="179"/>
      <c r="K74" s="95" t="s">
        <v>106</v>
      </c>
      <c r="L74" s="78">
        <v>18.401391699999998</v>
      </c>
      <c r="M74" s="97"/>
      <c r="N74" s="97"/>
      <c r="O74" s="212"/>
      <c r="P74" s="212"/>
      <c r="Q74" s="212"/>
      <c r="R74" s="212"/>
      <c r="S74" s="212"/>
      <c r="T74" s="215"/>
      <c r="U74" s="218"/>
    </row>
    <row r="75" spans="1:21" ht="15">
      <c r="A75" s="208"/>
      <c r="B75" s="168"/>
      <c r="C75" s="168"/>
      <c r="D75" s="168"/>
      <c r="E75" s="168"/>
      <c r="F75" s="168"/>
      <c r="G75" s="179"/>
      <c r="H75" s="168"/>
      <c r="I75" s="170"/>
      <c r="J75" s="179"/>
      <c r="K75" s="95" t="s">
        <v>103</v>
      </c>
      <c r="L75" s="78">
        <v>4.0635991999999996</v>
      </c>
      <c r="M75" s="97"/>
      <c r="N75" s="97"/>
      <c r="O75" s="212"/>
      <c r="P75" s="212"/>
      <c r="Q75" s="212"/>
      <c r="R75" s="212"/>
      <c r="S75" s="212"/>
      <c r="T75" s="215"/>
      <c r="U75" s="218"/>
    </row>
    <row r="76" spans="1:21" ht="15">
      <c r="A76" s="208"/>
      <c r="B76" s="168"/>
      <c r="C76" s="168"/>
      <c r="D76" s="168"/>
      <c r="E76" s="168"/>
      <c r="F76" s="168"/>
      <c r="G76" s="179"/>
      <c r="H76" s="168"/>
      <c r="I76" s="191"/>
      <c r="J76" s="210"/>
      <c r="K76" s="95" t="s">
        <v>107</v>
      </c>
      <c r="L76" s="78">
        <v>285.49831</v>
      </c>
      <c r="M76" s="97"/>
      <c r="N76" s="97"/>
      <c r="O76" s="212"/>
      <c r="P76" s="212"/>
      <c r="Q76" s="212"/>
      <c r="R76" s="212"/>
      <c r="S76" s="212"/>
      <c r="T76" s="215"/>
      <c r="U76" s="218"/>
    </row>
    <row r="77" spans="1:21" ht="15.75" thickBot="1">
      <c r="A77" s="209"/>
      <c r="B77" s="169"/>
      <c r="C77" s="169"/>
      <c r="D77" s="169"/>
      <c r="E77" s="169"/>
      <c r="F77" s="169"/>
      <c r="G77" s="180"/>
      <c r="H77" s="169"/>
      <c r="I77" s="37" t="s">
        <v>28</v>
      </c>
      <c r="J77" s="56">
        <f>SUM(J73)</f>
        <v>56.211210000000001</v>
      </c>
      <c r="K77" s="37" t="s">
        <v>28</v>
      </c>
      <c r="L77" s="98">
        <f>SUM(L73:L76)</f>
        <v>308.12320039999997</v>
      </c>
      <c r="M77" s="92" t="s">
        <v>28</v>
      </c>
      <c r="N77" s="92">
        <v>0</v>
      </c>
      <c r="O77" s="213"/>
      <c r="P77" s="213"/>
      <c r="Q77" s="213"/>
      <c r="R77" s="213"/>
      <c r="S77" s="213"/>
      <c r="T77" s="216"/>
      <c r="U77" s="219"/>
    </row>
  </sheetData>
  <sheetProtection password="CC3E" sheet="1" objects="1" scenarios="1"/>
  <mergeCells count="173">
    <mergeCell ref="U62:U72"/>
    <mergeCell ref="A73:A77"/>
    <mergeCell ref="B73:B77"/>
    <mergeCell ref="C73:C77"/>
    <mergeCell ref="D73:D77"/>
    <mergeCell ref="E73:E77"/>
    <mergeCell ref="F73:F77"/>
    <mergeCell ref="G73:G77"/>
    <mergeCell ref="H73:H77"/>
    <mergeCell ref="I73:I76"/>
    <mergeCell ref="J73:J76"/>
    <mergeCell ref="O73:O77"/>
    <mergeCell ref="P73:P77"/>
    <mergeCell ref="Q73:Q77"/>
    <mergeCell ref="R73:R77"/>
    <mergeCell ref="S73:S77"/>
    <mergeCell ref="T73:T77"/>
    <mergeCell ref="U73:U77"/>
    <mergeCell ref="J62:J71"/>
    <mergeCell ref="M62:M71"/>
    <mergeCell ref="N62:N71"/>
    <mergeCell ref="O62:O72"/>
    <mergeCell ref="P62:P72"/>
    <mergeCell ref="Q62:Q72"/>
    <mergeCell ref="R35:R46"/>
    <mergeCell ref="S35:S46"/>
    <mergeCell ref="R62:R72"/>
    <mergeCell ref="S62:S72"/>
    <mergeCell ref="T62:T72"/>
    <mergeCell ref="A62:A71"/>
    <mergeCell ref="B62:B71"/>
    <mergeCell ref="C62:C71"/>
    <mergeCell ref="D62:D71"/>
    <mergeCell ref="E62:E71"/>
    <mergeCell ref="F62:F71"/>
    <mergeCell ref="G62:G71"/>
    <mergeCell ref="H62:H71"/>
    <mergeCell ref="I62:I71"/>
    <mergeCell ref="S31:S33"/>
    <mergeCell ref="T31:T33"/>
    <mergeCell ref="F35:F46"/>
    <mergeCell ref="G35:G46"/>
    <mergeCell ref="H35:H46"/>
    <mergeCell ref="U35:U45"/>
    <mergeCell ref="A49:A60"/>
    <mergeCell ref="B49:B60"/>
    <mergeCell ref="C49:C60"/>
    <mergeCell ref="D49:D60"/>
    <mergeCell ref="E49:E60"/>
    <mergeCell ref="F49:F60"/>
    <mergeCell ref="G49:G60"/>
    <mergeCell ref="H49:H60"/>
    <mergeCell ref="M49:M60"/>
    <mergeCell ref="N49:N60"/>
    <mergeCell ref="O49:O61"/>
    <mergeCell ref="P49:P61"/>
    <mergeCell ref="Q49:Q61"/>
    <mergeCell ref="R49:R61"/>
    <mergeCell ref="S49:S61"/>
    <mergeCell ref="T49:T61"/>
    <mergeCell ref="U49:U61"/>
    <mergeCell ref="Q35:Q46"/>
    <mergeCell ref="O31:O33"/>
    <mergeCell ref="O35:O46"/>
    <mergeCell ref="T35:T46"/>
    <mergeCell ref="S10:S13"/>
    <mergeCell ref="T10:T13"/>
    <mergeCell ref="P15:P25"/>
    <mergeCell ref="Q15:Q25"/>
    <mergeCell ref="R15:R25"/>
    <mergeCell ref="S15:S25"/>
    <mergeCell ref="T15:T25"/>
    <mergeCell ref="P10:P13"/>
    <mergeCell ref="Q10:Q13"/>
    <mergeCell ref="R10:R13"/>
    <mergeCell ref="Q31:Q33"/>
    <mergeCell ref="R31:R33"/>
    <mergeCell ref="A30:U30"/>
    <mergeCell ref="S27:S29"/>
    <mergeCell ref="T27:T29"/>
    <mergeCell ref="N31:N32"/>
    <mergeCell ref="U31:U32"/>
    <mergeCell ref="A34:U34"/>
    <mergeCell ref="B31:B33"/>
    <mergeCell ref="C31:C33"/>
    <mergeCell ref="D31:D33"/>
    <mergeCell ref="E31:E33"/>
    <mergeCell ref="I31:I32"/>
    <mergeCell ref="J31:J32"/>
    <mergeCell ref="M31:M32"/>
    <mergeCell ref="A35:A46"/>
    <mergeCell ref="B35:B46"/>
    <mergeCell ref="C35:C46"/>
    <mergeCell ref="D35:D46"/>
    <mergeCell ref="E35:E46"/>
    <mergeCell ref="A48:U48"/>
    <mergeCell ref="A31:A33"/>
    <mergeCell ref="U10:U12"/>
    <mergeCell ref="A14:U14"/>
    <mergeCell ref="A15:A25"/>
    <mergeCell ref="B15:B25"/>
    <mergeCell ref="C15:C25"/>
    <mergeCell ref="D15:D25"/>
    <mergeCell ref="E15:E25"/>
    <mergeCell ref="K10:K12"/>
    <mergeCell ref="L10:L12"/>
    <mergeCell ref="M15:M23"/>
    <mergeCell ref="N15:N23"/>
    <mergeCell ref="U15:U23"/>
    <mergeCell ref="A27:A29"/>
    <mergeCell ref="B27:B29"/>
    <mergeCell ref="C27:C29"/>
    <mergeCell ref="D27:D29"/>
    <mergeCell ref="E27:E29"/>
    <mergeCell ref="P31:P33"/>
    <mergeCell ref="O10:O13"/>
    <mergeCell ref="O15:O25"/>
    <mergeCell ref="O27:O29"/>
    <mergeCell ref="P35:P46"/>
    <mergeCell ref="H6:H7"/>
    <mergeCell ref="O6:O7"/>
    <mergeCell ref="I9:J9"/>
    <mergeCell ref="K9:L9"/>
    <mergeCell ref="M9:N9"/>
    <mergeCell ref="A10:A12"/>
    <mergeCell ref="B10:B12"/>
    <mergeCell ref="C10:C12"/>
    <mergeCell ref="D10:D12"/>
    <mergeCell ref="E10:E12"/>
    <mergeCell ref="M10:M12"/>
    <mergeCell ref="N10:N12"/>
    <mergeCell ref="F10:F12"/>
    <mergeCell ref="G10:G12"/>
    <mergeCell ref="H10:H12"/>
    <mergeCell ref="F31:F33"/>
    <mergeCell ref="G31:G33"/>
    <mergeCell ref="H31:H33"/>
    <mergeCell ref="A1:U1"/>
    <mergeCell ref="A2:U2"/>
    <mergeCell ref="A3:U3"/>
    <mergeCell ref="A4:U4"/>
    <mergeCell ref="A5:U5"/>
    <mergeCell ref="A6:A7"/>
    <mergeCell ref="B6:C7"/>
    <mergeCell ref="D6:D7"/>
    <mergeCell ref="E6:E7"/>
    <mergeCell ref="I6:N6"/>
    <mergeCell ref="P6:P7"/>
    <mergeCell ref="S6:S7"/>
    <mergeCell ref="T6:T7"/>
    <mergeCell ref="U6:U7"/>
    <mergeCell ref="I7:J7"/>
    <mergeCell ref="K7:L7"/>
    <mergeCell ref="M7:N7"/>
    <mergeCell ref="R6:R8"/>
    <mergeCell ref="Q6:Q7"/>
    <mergeCell ref="F6:F7"/>
    <mergeCell ref="G6:G7"/>
    <mergeCell ref="I27:I28"/>
    <mergeCell ref="J27:J28"/>
    <mergeCell ref="M27:M28"/>
    <mergeCell ref="A26:U26"/>
    <mergeCell ref="U27:U28"/>
    <mergeCell ref="Q27:Q29"/>
    <mergeCell ref="R27:R29"/>
    <mergeCell ref="P27:P29"/>
    <mergeCell ref="F15:F25"/>
    <mergeCell ref="G15:G25"/>
    <mergeCell ref="H15:H25"/>
    <mergeCell ref="F27:F29"/>
    <mergeCell ref="G27:G29"/>
    <mergeCell ref="H27:H29"/>
    <mergeCell ref="N27:N28"/>
  </mergeCells>
  <pageMargins left="0.25" right="0.25" top="0.75" bottom="0.75" header="0.3" footer="0.3"/>
  <pageSetup paperSize="9" scale="58" fitToHeight="0" orientation="landscape" r:id="rId1"/>
  <rowBreaks count="1" manualBreakCount="1">
    <brk id="2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topLeftCell="A7" workbookViewId="0">
      <selection activeCell="D6" sqref="D6"/>
    </sheetView>
  </sheetViews>
  <sheetFormatPr defaultColWidth="8.85546875" defaultRowHeight="15"/>
  <cols>
    <col min="1" max="2" width="8.85546875" style="15"/>
    <col min="3" max="3" width="19.28515625" style="15" customWidth="1"/>
    <col min="4" max="4" width="13.28515625" style="15" customWidth="1"/>
    <col min="5" max="16384" width="8.85546875" style="15"/>
  </cols>
  <sheetData>
    <row r="2" spans="1:15">
      <c r="B2" s="222" t="s">
        <v>62</v>
      </c>
      <c r="C2" s="222"/>
      <c r="D2" s="222"/>
    </row>
    <row r="3" spans="1:15" s="6" customFormat="1" ht="12.75">
      <c r="A3" s="1"/>
      <c r="B3" s="223" t="s">
        <v>108</v>
      </c>
      <c r="C3" s="223"/>
      <c r="D3" s="2"/>
      <c r="E3" s="1"/>
      <c r="F3" s="1"/>
      <c r="G3" s="2"/>
      <c r="H3" s="1"/>
      <c r="I3" s="1"/>
      <c r="J3" s="1"/>
      <c r="K3" s="1"/>
      <c r="L3" s="1"/>
      <c r="M3" s="1"/>
      <c r="N3" s="4"/>
      <c r="O3" s="5"/>
    </row>
    <row r="4" spans="1:15" s="6" customFormat="1" ht="30.75" thickBot="1">
      <c r="A4" s="1"/>
      <c r="B4" s="7" t="s">
        <v>51</v>
      </c>
      <c r="C4" s="7" t="s">
        <v>52</v>
      </c>
      <c r="D4" s="7" t="s">
        <v>53</v>
      </c>
      <c r="E4" s="8"/>
      <c r="F4" s="1"/>
      <c r="G4" s="2"/>
      <c r="H4" s="1"/>
      <c r="I4" s="1"/>
      <c r="J4" s="1"/>
      <c r="K4" s="1"/>
      <c r="L4" s="1"/>
      <c r="M4" s="1"/>
      <c r="N4" s="4"/>
      <c r="O4" s="5"/>
    </row>
    <row r="5" spans="1:15" s="6" customFormat="1" ht="30">
      <c r="A5" s="1"/>
      <c r="B5" s="9">
        <v>1</v>
      </c>
      <c r="C5" s="10" t="s">
        <v>54</v>
      </c>
      <c r="D5" s="14">
        <v>1530.82</v>
      </c>
      <c r="F5" s="1"/>
      <c r="G5" s="2"/>
      <c r="H5" s="1"/>
      <c r="I5" s="1"/>
      <c r="J5" s="1"/>
      <c r="K5" s="1"/>
      <c r="L5" s="1"/>
      <c r="M5" s="1"/>
      <c r="N5" s="4"/>
      <c r="O5" s="5"/>
    </row>
    <row r="6" spans="1:15" s="6" customFormat="1">
      <c r="A6" s="1"/>
      <c r="B6" s="9"/>
      <c r="C6" s="11" t="s">
        <v>28</v>
      </c>
      <c r="D6" s="12">
        <f>SUM(D5)</f>
        <v>1530.82</v>
      </c>
      <c r="F6" s="1"/>
      <c r="G6" s="2"/>
      <c r="H6" s="1"/>
      <c r="I6" s="1"/>
      <c r="J6" s="1"/>
      <c r="K6" s="1"/>
      <c r="L6" s="1"/>
      <c r="M6" s="1"/>
      <c r="N6" s="4"/>
      <c r="O6" s="5"/>
    </row>
    <row r="8" spans="1:15">
      <c r="B8" s="223" t="s">
        <v>55</v>
      </c>
      <c r="C8" s="223"/>
      <c r="D8" s="2"/>
    </row>
    <row r="9" spans="1:15" ht="30">
      <c r="B9" s="7" t="s">
        <v>51</v>
      </c>
      <c r="C9" s="7" t="s">
        <v>52</v>
      </c>
      <c r="D9" s="7" t="s">
        <v>53</v>
      </c>
    </row>
    <row r="10" spans="1:15" ht="30">
      <c r="B10" s="13">
        <v>1</v>
      </c>
      <c r="C10" s="13" t="s">
        <v>54</v>
      </c>
      <c r="D10" s="18">
        <v>65.46678</v>
      </c>
    </row>
    <row r="11" spans="1:15" ht="45">
      <c r="B11" s="13">
        <v>2</v>
      </c>
      <c r="C11" s="13" t="s">
        <v>57</v>
      </c>
      <c r="D11" s="18">
        <v>139.4027294</v>
      </c>
    </row>
    <row r="12" spans="1:15">
      <c r="B12" s="13">
        <v>3</v>
      </c>
      <c r="C12" s="13" t="s">
        <v>56</v>
      </c>
      <c r="D12" s="18">
        <v>33.185310000000001</v>
      </c>
    </row>
    <row r="13" spans="1:15">
      <c r="B13" s="9"/>
      <c r="C13" s="11" t="s">
        <v>28</v>
      </c>
      <c r="D13" s="12">
        <f>SUM(D10:D12)</f>
        <v>238.05481939999999</v>
      </c>
    </row>
    <row r="15" spans="1:15">
      <c r="B15" s="223" t="s">
        <v>109</v>
      </c>
      <c r="C15" s="223"/>
      <c r="D15" s="2"/>
    </row>
    <row r="16" spans="1:15" ht="30.75" thickBot="1">
      <c r="B16" s="7" t="s">
        <v>51</v>
      </c>
      <c r="C16" s="7" t="s">
        <v>52</v>
      </c>
      <c r="D16" s="7" t="s">
        <v>53</v>
      </c>
    </row>
    <row r="17" spans="2:4" ht="30">
      <c r="B17" s="9">
        <v>1</v>
      </c>
      <c r="C17" s="10" t="s">
        <v>54</v>
      </c>
      <c r="D17" s="3">
        <v>51.93</v>
      </c>
    </row>
    <row r="18" spans="2:4" ht="45">
      <c r="B18" s="9">
        <v>2</v>
      </c>
      <c r="C18" s="13" t="s">
        <v>57</v>
      </c>
      <c r="D18" s="3">
        <v>4.28</v>
      </c>
    </row>
    <row r="19" spans="2:4">
      <c r="B19" s="9"/>
      <c r="C19" s="11" t="s">
        <v>28</v>
      </c>
      <c r="D19" s="12">
        <f>SUM(D17:D18)</f>
        <v>56.21</v>
      </c>
    </row>
  </sheetData>
  <mergeCells count="4">
    <mergeCell ref="B2:D2"/>
    <mergeCell ref="B3:C3"/>
    <mergeCell ref="B8:C8"/>
    <mergeCell ref="B15:C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Dadri-I_V(C)</vt:lpstr>
      <vt:lpstr>Annexure-Dadri-I</vt:lpstr>
      <vt:lpstr>'Dadri-I_V(C)'!Print_Area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ambati</dc:creator>
  <cp:lastModifiedBy>Manishkumar</cp:lastModifiedBy>
  <cp:lastPrinted>2018-08-20T07:11:16Z</cp:lastPrinted>
  <dcterms:created xsi:type="dcterms:W3CDTF">2018-03-17T05:51:23Z</dcterms:created>
  <dcterms:modified xsi:type="dcterms:W3CDTF">2019-01-18T05:12:28Z</dcterms:modified>
</cp:coreProperties>
</file>